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Souhrn ZL 01-03 - Klarisky - POHL\ZL 01 - K2 - rekonstrukce pilíře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02 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'02 01 Pol'!$A$1:$S$87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I8" i="11"/>
  <c r="K8" i="11"/>
  <c r="O8" i="11"/>
  <c r="O7" i="11" s="1"/>
  <c r="Q8" i="11"/>
  <c r="G12" i="11"/>
  <c r="M12" i="11" s="1"/>
  <c r="I12" i="11"/>
  <c r="K12" i="11"/>
  <c r="K7" i="11" s="1"/>
  <c r="O12" i="11"/>
  <c r="Q12" i="11"/>
  <c r="G15" i="11"/>
  <c r="M15" i="11" s="1"/>
  <c r="I15" i="11"/>
  <c r="K15" i="11"/>
  <c r="O15" i="11"/>
  <c r="Q15" i="11"/>
  <c r="G18" i="11"/>
  <c r="M18" i="11" s="1"/>
  <c r="I18" i="11"/>
  <c r="K18" i="11"/>
  <c r="O18" i="11"/>
  <c r="Q18" i="11"/>
  <c r="G22" i="11"/>
  <c r="M22" i="11" s="1"/>
  <c r="M21" i="11" s="1"/>
  <c r="I22" i="11"/>
  <c r="K22" i="11"/>
  <c r="O22" i="11"/>
  <c r="Q22" i="11"/>
  <c r="Q21" i="11" s="1"/>
  <c r="G28" i="11"/>
  <c r="M28" i="11" s="1"/>
  <c r="I28" i="11"/>
  <c r="K28" i="11"/>
  <c r="O28" i="11"/>
  <c r="Q28" i="11"/>
  <c r="K31" i="11"/>
  <c r="G32" i="11"/>
  <c r="G31" i="11" s="1"/>
  <c r="I32" i="11"/>
  <c r="I31" i="11" s="1"/>
  <c r="K32" i="11"/>
  <c r="O32" i="11"/>
  <c r="O31" i="11" s="1"/>
  <c r="Q32" i="11"/>
  <c r="Q31" i="11" s="1"/>
  <c r="G36" i="11"/>
  <c r="G35" i="11" s="1"/>
  <c r="I36" i="11"/>
  <c r="I35" i="11" s="1"/>
  <c r="K36" i="11"/>
  <c r="K35" i="11" s="1"/>
  <c r="O36" i="11"/>
  <c r="O35" i="11" s="1"/>
  <c r="Q36" i="11"/>
  <c r="Q35" i="11" s="1"/>
  <c r="G41" i="11"/>
  <c r="I41" i="11"/>
  <c r="I40" i="11" s="1"/>
  <c r="K41" i="11"/>
  <c r="O41" i="11"/>
  <c r="Q41" i="11"/>
  <c r="G48" i="11"/>
  <c r="M48" i="11" s="1"/>
  <c r="I48" i="11"/>
  <c r="K48" i="11"/>
  <c r="O48" i="11"/>
  <c r="Q48" i="11"/>
  <c r="G55" i="11"/>
  <c r="M55" i="11" s="1"/>
  <c r="I55" i="11"/>
  <c r="K55" i="11"/>
  <c r="O55" i="11"/>
  <c r="Q55" i="11"/>
  <c r="G62" i="11"/>
  <c r="M62" i="11" s="1"/>
  <c r="I62" i="11"/>
  <c r="K62" i="11"/>
  <c r="O62" i="11"/>
  <c r="Q62" i="11"/>
  <c r="G66" i="11"/>
  <c r="M66" i="11" s="1"/>
  <c r="I66" i="11"/>
  <c r="I65" i="11" s="1"/>
  <c r="K66" i="11"/>
  <c r="O66" i="11"/>
  <c r="Q66" i="11"/>
  <c r="G70" i="11"/>
  <c r="G65" i="11" s="1"/>
  <c r="I70" i="11"/>
  <c r="K70" i="11"/>
  <c r="O70" i="11"/>
  <c r="O65" i="11" s="1"/>
  <c r="Q70" i="11"/>
  <c r="G76" i="11"/>
  <c r="M76" i="11" s="1"/>
  <c r="M75" i="11" s="1"/>
  <c r="I76" i="11"/>
  <c r="I75" i="11" s="1"/>
  <c r="K76" i="11"/>
  <c r="K75" i="11" s="1"/>
  <c r="O76" i="11"/>
  <c r="O75" i="11" s="1"/>
  <c r="Q76" i="11"/>
  <c r="Q75" i="11" s="1"/>
  <c r="G78" i="11"/>
  <c r="I78" i="11"/>
  <c r="K78" i="11"/>
  <c r="O78" i="11"/>
  <c r="Q78" i="11"/>
  <c r="G79" i="11"/>
  <c r="M79" i="11" s="1"/>
  <c r="I79" i="11"/>
  <c r="K79" i="11"/>
  <c r="O79" i="11"/>
  <c r="Q79" i="11"/>
  <c r="G80" i="11"/>
  <c r="M80" i="11" s="1"/>
  <c r="I80" i="11"/>
  <c r="K80" i="11"/>
  <c r="O80" i="11"/>
  <c r="Q80" i="11"/>
  <c r="G81" i="11"/>
  <c r="M81" i="11" s="1"/>
  <c r="I81" i="11"/>
  <c r="K81" i="11"/>
  <c r="O81" i="11"/>
  <c r="Q81" i="11"/>
  <c r="G82" i="11"/>
  <c r="M82" i="11" s="1"/>
  <c r="I82" i="11"/>
  <c r="K82" i="11"/>
  <c r="O82" i="11"/>
  <c r="Q82" i="11"/>
  <c r="K83" i="11"/>
  <c r="G84" i="11"/>
  <c r="G83" i="11" s="1"/>
  <c r="I84" i="11"/>
  <c r="I83" i="11" s="1"/>
  <c r="K84" i="11"/>
  <c r="O84" i="11"/>
  <c r="O83" i="11" s="1"/>
  <c r="Q84" i="11"/>
  <c r="Q83" i="11" s="1"/>
  <c r="I58" i="1"/>
  <c r="J57" i="1" s="1"/>
  <c r="J56" i="1"/>
  <c r="J55" i="1"/>
  <c r="J53" i="1"/>
  <c r="J52" i="1"/>
  <c r="J51" i="1"/>
  <c r="J49" i="1"/>
  <c r="F42" i="1"/>
  <c r="G42" i="1"/>
  <c r="H42" i="1"/>
  <c r="I42" i="1"/>
  <c r="J39" i="1" s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Q77" i="11" l="1"/>
  <c r="G40" i="11"/>
  <c r="K21" i="11"/>
  <c r="K77" i="11"/>
  <c r="O77" i="11"/>
  <c r="K40" i="11"/>
  <c r="O40" i="11"/>
  <c r="I21" i="11"/>
  <c r="I7" i="11"/>
  <c r="I77" i="11"/>
  <c r="G77" i="11"/>
  <c r="Q65" i="11"/>
  <c r="Q40" i="11"/>
  <c r="J50" i="1"/>
  <c r="J54" i="1"/>
  <c r="J58" i="1" s="1"/>
  <c r="K65" i="11"/>
  <c r="O21" i="11"/>
  <c r="Q7" i="11"/>
  <c r="G7" i="11"/>
  <c r="G75" i="11"/>
  <c r="G21" i="11"/>
  <c r="M84" i="11"/>
  <c r="M83" i="11" s="1"/>
  <c r="M78" i="11"/>
  <c r="M77" i="11" s="1"/>
  <c r="M70" i="11"/>
  <c r="M65" i="11" s="1"/>
  <c r="M41" i="11"/>
  <c r="M40" i="11" s="1"/>
  <c r="M36" i="11"/>
  <c r="M35" i="11" s="1"/>
  <c r="M32" i="11"/>
  <c r="M31" i="11" s="1"/>
  <c r="M8" i="11"/>
  <c r="M7" i="11" s="1"/>
  <c r="J40" i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<sst xmlns="http://schemas.openxmlformats.org/spreadsheetml/2006/main" count="415" uniqueCount="209">
  <si>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</si>
  <si>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</si>
  <si>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</si>
  <si>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</si>
  <si>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</si>
  <si>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</si>
  <si>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</si>
  <si>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</si>
  <si>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</si>
  <si>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</si>
  <si>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</si>
  <si>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</si>
  <si>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</si>
  <si>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</si>
  <si>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</si>
  <si>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</si>
  <si>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</si>
  <si>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</si>
  <si>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</si>
  <si>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</si>
  <si>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</si>
  <si>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</si>
  <si>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</si>
  <si>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</si>
  <si>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</si>
  <si>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</si>
  <si>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</si>
  <si>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</si>
  <si>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</si>
  <si>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</si>
  <si>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</si>
  <si>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</si>
  <si>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</si>
  <si>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</si>
  <si>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</si>
  <si>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</si>
  <si>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</si>
  <si>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</si>
  <si>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</si>
  <si>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</si>
  <si>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</si>
  <si>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01</t>
  </si>
  <si>
    <t>Rekonstrukce opěrného pilíře</t>
  </si>
  <si>
    <t>02</t>
  </si>
  <si>
    <t>K2 - vícepráce</t>
  </si>
  <si>
    <t>Objekt:</t>
  </si>
  <si>
    <t>Rozpočet:</t>
  </si>
  <si>
    <t>VCP</t>
  </si>
  <si>
    <t>Rekonstrukce bývalého kláštera sv. Kláry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</si>
  <si>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</si>
  <si>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</si>
  <si>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</si>
  <si>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</si>
  <si>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</si>
  <si>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</si>
  <si>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</si>
  <si>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</si>
  <si>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</si>
  <si>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</si>
  <si>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</si>
  <si>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</si>
  <si>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</si>
  <si>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</si>
  <si>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</si>
  <si>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</si>
  <si>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</si>
  <si>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</si>
  <si>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</si>
  <si>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</si>
  <si>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</si>
  <si>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</si>
  <si>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</si>
  <si>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</si>
  <si>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</si>
  <si>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</si>
  <si>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</si>
  <si>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</si>
  <si>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</si>
  <si>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</si>
  <si>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</si>
  <si>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</si>
  <si>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</si>
  <si>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</si>
  <si>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</si>
  <si>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</si>
  <si>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</si>
  <si>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</si>
  <si>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</si>
  <si>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</si>
  <si>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</si>
  <si>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</si>
  <si>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</si>
  <si>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</si>
  <si>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</si>
  <si>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</si>
  <si>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</si>
  <si>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</si>
  <si>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</si>
  <si>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</si>
  <si>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</si>
  <si>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</si>
  <si>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</si>
  <si>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</si>
  <si>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</si>
  <si>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</si>
  <si>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</si>
  <si>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</si>
  <si>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</si>
  <si>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</si>
  <si>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</si>
  <si>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</si>
  <si>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</si>
  <si>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</si>
  <si>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</si>
  <si>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111212131R00</t>
  </si>
  <si>
    <t>Odstranění dřevin výš.nad 1m, svah 1:5, s pařezem</t>
  </si>
  <si>
    <t>m2</t>
  </si>
  <si>
    <t>823-1</t>
  </si>
  <si>
    <t>RTS</t>
  </si>
  <si>
    <t>POL1_</t>
  </si>
  <si>
    <t>analogicky odstranění kořenového systému břízy prorůstajících pilířem  :  4,1*1,15</t>
  </si>
  <si>
    <t>VV</t>
  </si>
  <si>
    <t xml:space="preserve">analogicky - jednotková cena Katalogu popisů a směrných cen stavebních prací ÚRS Praha, a.s., na úrovni 80% cen I/2014 : </t>
  </si>
  <si>
    <t xml:space="preserve">číslo položky 111212351 : </t>
  </si>
  <si>
    <t>139601102R00</t>
  </si>
  <si>
    <t>Ruční výkop jam, rýh a šachet v hornině tř. 3</t>
  </si>
  <si>
    <t>m3</t>
  </si>
  <si>
    <t>800-1</t>
  </si>
  <si>
    <t>POL1_1</t>
  </si>
  <si>
    <t>odkopání cca 50 cm terénu v rýze š.50 cm pro opravu pilíře pod úrovní terénu  :  0,5*0,5*(1,15+1,5+2,15)</t>
  </si>
  <si>
    <t xml:space="preserve">původní položka z rozpočtu stavby oceněná v rámci VZ  - list rozpočtu K1 01 Pol, č. položky 8 : </t>
  </si>
  <si>
    <t>162201101R00</t>
  </si>
  <si>
    <t>Vodorovné přemístění výkopku z hor.1-4 do 20 m</t>
  </si>
  <si>
    <t>pro zpětný zásyp tam a zpět  :  1,2*2</t>
  </si>
  <si>
    <t xml:space="preserve">původní položka z rozpočtu stavby oceněná v rámci VZ  - list rozpočtu K1 01 Pol, č. položky 17 : </t>
  </si>
  <si>
    <t>174101101R00</t>
  </si>
  <si>
    <t>Zásyp jam, rýh, šachet se zhutněním</t>
  </si>
  <si>
    <t>zpětný zásyp  :  1,2</t>
  </si>
  <si>
    <t xml:space="preserve">původní položka z rozpočtu stavby oceněná v rámci VZ  - list rozpočtu K1 01 Pol, č. položky 21 : </t>
  </si>
  <si>
    <t>327215132R00</t>
  </si>
  <si>
    <t>Zdivo nadzákl. obkladní z lom.kamene, vyspárování</t>
  </si>
  <si>
    <t>801-5</t>
  </si>
  <si>
    <t>zdivo pilíře - nad úrovní terénu  :  1,15*1,15*(5,85-1,73)</t>
  </si>
  <si>
    <t>pod úrovní terénu  :  0,4*1,2*1,2</t>
  </si>
  <si>
    <t>stěna navazující na pilíř  :  3,5*0,5*1,5</t>
  </si>
  <si>
    <t xml:space="preserve">cca 50% materiálu pro další použití po očištění  :  </t>
  </si>
  <si>
    <t xml:space="preserve">původní položka z rozpočtu stavby oceněná v rámci VZ  - list rozpočtu K1 01 Pol, č. položky 46 : </t>
  </si>
  <si>
    <t>627455111R00</t>
  </si>
  <si>
    <t>Spárování starého zdiva z lom. kamene hl. do 8 cm</t>
  </si>
  <si>
    <t>821-1</t>
  </si>
  <si>
    <t>oprava spár stávající zdi před napojenímnového pilíře  :  4,1*1,15</t>
  </si>
  <si>
    <t xml:space="preserve">původní položka z rozpočtu stavby oceněná v rámci VZ  - list rozpočtu K1 01 Pol, č. položky 115 : </t>
  </si>
  <si>
    <t>941955004R00</t>
  </si>
  <si>
    <t>Lešení lehké pomocné, výška podlahy do 3,5 m</t>
  </si>
  <si>
    <t>800-3</t>
  </si>
  <si>
    <t>analogicky pro opravu pilíře  :  4,1*(1,5+1,15*2)</t>
  </si>
  <si>
    <t xml:space="preserve">původní položka z rozpočtu stavby oceněná v rámci VZ  - list rozpočtu K1 01 Pol, č. položky 163 : </t>
  </si>
  <si>
    <t>953981304R00</t>
  </si>
  <si>
    <t>Chemické kotvy, cihly, hl. 125 mm, M16, malta POLY</t>
  </si>
  <si>
    <t>kus</t>
  </si>
  <si>
    <t>801-4</t>
  </si>
  <si>
    <t>chemické kotvy : 40</t>
  </si>
  <si>
    <t xml:space="preserve">číslo položky identické v ÚRS i RTS : </t>
  </si>
  <si>
    <t>114203202R00</t>
  </si>
  <si>
    <t>Očištění lomového kamene od malty</t>
  </si>
  <si>
    <t>zdivo pilíře - nad úrovní terénu  :  1,15*1,15*(5,85-1,73)*0,5</t>
  </si>
  <si>
    <t>pod úrovní terénu  :  0,4*1,2*1,2*0,5</t>
  </si>
  <si>
    <t>stěna navazující na pilíř - přezdění nesoudržné části  :  3,5*0,5*1,5*0,5</t>
  </si>
  <si>
    <t>114203401R00</t>
  </si>
  <si>
    <t>Srovnání lom. kamene do figur na vzdálenost do 10m</t>
  </si>
  <si>
    <t>962022391R00</t>
  </si>
  <si>
    <t>Bourání zdiva nadzákladového kamenného na MVC</t>
  </si>
  <si>
    <t>801-3</t>
  </si>
  <si>
    <t>978023251R00</t>
  </si>
  <si>
    <t>Vysekání a úprava spár zdiva kamenného režného</t>
  </si>
  <si>
    <t>stěna navazující na pilíř - vyčištění spár zdiva, kde dojde k napojení nového pilíře  :  4,1*1,15+0,6*4,1</t>
  </si>
  <si>
    <t xml:space="preserve">původní položka z rozpočtu stavby oceněná v rámci VZ  - list rozpočtu K1 01 Pol, č. položky 118 : </t>
  </si>
  <si>
    <t>970031018R00</t>
  </si>
  <si>
    <t>Vrtání jádrové do zdiva cihelného d 14-18 mm</t>
  </si>
  <si>
    <t>m</t>
  </si>
  <si>
    <t>40*0,15</t>
  </si>
  <si>
    <t xml:space="preserve">č. položky 977151111 : </t>
  </si>
  <si>
    <t>975022241R00</t>
  </si>
  <si>
    <t>Podchycení zdiva výztuhou do 3 m,zdi 45 cm do 3 m</t>
  </si>
  <si>
    <t xml:space="preserve">analogicky zřízení opěry poškozeného zdiva pilíře ze tří stran : </t>
  </si>
  <si>
    <t>vodorovně i svisle : 1,5*3+2*4</t>
  </si>
  <si>
    <t>998011001R00</t>
  </si>
  <si>
    <t>Přesun hmot pro budovy zděné výšky do 6 m, v rozpočtu stavby list K1 01 Pol, položka 232</t>
  </si>
  <si>
    <t>t</t>
  </si>
  <si>
    <t>801-1</t>
  </si>
  <si>
    <t>POL7_</t>
  </si>
  <si>
    <t>979081111R00</t>
  </si>
  <si>
    <t>Odvoz suti a vybour. hmot na skládku do 1 km, v rozpočtu stavby list K1 01 Pol, položka 670</t>
  </si>
  <si>
    <t>POL8_</t>
  </si>
  <si>
    <t>979081121R00</t>
  </si>
  <si>
    <t>Příplatek k odvozu za každý další 1 km, v rozpočtu stavby list K1 01 Pol, položka 671</t>
  </si>
  <si>
    <t>979082111R00</t>
  </si>
  <si>
    <t>Vnitrostaveništní doprava suti do 10 m, v rozpočtu stavby list K1 01 Pol, položka 672</t>
  </si>
  <si>
    <t>979082121R00</t>
  </si>
  <si>
    <t>Příplatek k vnitrost. dopravě suti za dalších 5 m, v rozpočtu stavby list K1 01 Pol, položka 673</t>
  </si>
  <si>
    <t>979990001R00</t>
  </si>
  <si>
    <t>Poplatek za skládku stavební suti, v rozpočtu stavby list K1 01 Pol, položka 667</t>
  </si>
  <si>
    <t>004111020R</t>
  </si>
  <si>
    <t xml:space="preserve">Vypracování projektové dokumentace </t>
  </si>
  <si>
    <t>Soubor</t>
  </si>
  <si>
    <t>POL99_2</t>
  </si>
  <si>
    <t>vč. statického výpočtu - výrobní realizační dokumentace : 1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</si>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</sst>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21" zoomScaleNormal="100" zoomScaleSheetLayoutView="75" workbookViewId="0">
      <selection activeCell="V34" sqref="V3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23.25" customHeight="1" x14ac:dyDescent="0.2">
      <c r="A2" s="4"/>
      <c r="B2" s="79" t="s">
        <v>24</v>
      </c>
      <c r="C2" s="80"/>
      <c r="D2" s="81" t="s">
        <v>47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45</v>
      </c>
      <c r="C3" s="80"/>
      <c r="D3" s="86" t="s">
        <v>43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46</v>
      </c>
      <c r="C4" s="91"/>
      <c r="D4" s="92" t="s">
        <v>41</v>
      </c>
      <c r="E4" s="92" t="s">
        <v>42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0" t="s">
        <v>61</v>
      </c>
      <c r="E11" s="220"/>
      <c r="F11" s="220"/>
      <c r="G11" s="220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24" t="s">
        <v>62</v>
      </c>
      <c r="E12" s="224"/>
      <c r="F12" s="224"/>
      <c r="G12" s="224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225" t="s">
        <v>63</v>
      </c>
      <c r="E13" s="225"/>
      <c r="F13" s="225"/>
      <c r="G13" s="2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57" t="s">
        <v>26</v>
      </c>
      <c r="B16" s="158" t="s">
        <v>26</v>
      </c>
      <c r="C16" s="54"/>
      <c r="D16" s="55"/>
      <c r="E16" s="208"/>
      <c r="F16" s="223"/>
      <c r="G16" s="208"/>
      <c r="H16" s="223"/>
      <c r="I16" s="208">
        <v>83966.43</v>
      </c>
      <c r="J16" s="209"/>
    </row>
    <row r="17" spans="1:10" ht="23.25" customHeight="1" x14ac:dyDescent="0.2">
      <c r="A17" s="157" t="s">
        <v>27</v>
      </c>
      <c r="B17" s="158" t="s">
        <v>27</v>
      </c>
      <c r="C17" s="54"/>
      <c r="D17" s="55"/>
      <c r="E17" s="208"/>
      <c r="F17" s="223"/>
      <c r="G17" s="208"/>
      <c r="H17" s="223"/>
      <c r="I17" s="208">
        <v>0</v>
      </c>
      <c r="J17" s="209"/>
    </row>
    <row r="18" spans="1:10" ht="23.25" customHeight="1" x14ac:dyDescent="0.2">
      <c r="A18" s="157" t="s">
        <v>28</v>
      </c>
      <c r="B18" s="158" t="s">
        <v>28</v>
      </c>
      <c r="C18" s="54"/>
      <c r="D18" s="55"/>
      <c r="E18" s="208"/>
      <c r="F18" s="223"/>
      <c r="G18" s="208"/>
      <c r="H18" s="223"/>
      <c r="I18" s="208">
        <v>0</v>
      </c>
      <c r="J18" s="209"/>
    </row>
    <row r="19" spans="1:10" ht="23.25" customHeight="1" x14ac:dyDescent="0.2">
      <c r="A19" s="157" t="s">
        <v>90</v>
      </c>
      <c r="B19" s="158" t="s">
        <v>29</v>
      </c>
      <c r="C19" s="54"/>
      <c r="D19" s="55"/>
      <c r="E19" s="208"/>
      <c r="F19" s="223"/>
      <c r="G19" s="208"/>
      <c r="H19" s="223"/>
      <c r="I19" s="208">
        <v>0</v>
      </c>
      <c r="J19" s="209"/>
    </row>
    <row r="20" spans="1:10" ht="23.25" customHeight="1" x14ac:dyDescent="0.2">
      <c r="A20" s="157" t="s">
        <v>89</v>
      </c>
      <c r="B20" s="158" t="s">
        <v>30</v>
      </c>
      <c r="C20" s="54"/>
      <c r="D20" s="55"/>
      <c r="E20" s="208"/>
      <c r="F20" s="223"/>
      <c r="G20" s="208"/>
      <c r="H20" s="223"/>
      <c r="I20" s="208">
        <v>6717.31</v>
      </c>
      <c r="J20" s="209"/>
    </row>
    <row r="21" spans="1:10" ht="23.25" customHeight="1" x14ac:dyDescent="0.2">
      <c r="A21" s="4"/>
      <c r="B21" s="70" t="s">
        <v>31</v>
      </c>
      <c r="C21" s="71"/>
      <c r="D21" s="72"/>
      <c r="E21" s="235"/>
      <c r="F21" s="236"/>
      <c r="G21" s="235"/>
      <c r="H21" s="236"/>
      <c r="I21" s="235">
        <f>SUM(I16:J20)</f>
        <v>90683.739999999991</v>
      </c>
      <c r="J21" s="241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3">
        <v>0</v>
      </c>
      <c r="H23" s="234"/>
      <c r="I23" s="234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39">
        <v>0</v>
      </c>
      <c r="H24" s="240"/>
      <c r="I24" s="240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33">
        <v>90683.74</v>
      </c>
      <c r="H25" s="234"/>
      <c r="I25" s="234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29">
        <v>19044</v>
      </c>
      <c r="H26" s="230"/>
      <c r="I26" s="230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31">
        <v>0.26</v>
      </c>
      <c r="H27" s="231"/>
      <c r="I27" s="231"/>
      <c r="J27" s="59" t="str">
        <f t="shared" si="0"/>
        <v>CZK</v>
      </c>
    </row>
    <row r="28" spans="1:10" ht="27.75" hidden="1" customHeight="1" thickBot="1" x14ac:dyDescent="0.25">
      <c r="A28" s="4"/>
      <c r="B28" s="126" t="s">
        <v>25</v>
      </c>
      <c r="C28" s="127"/>
      <c r="D28" s="127"/>
      <c r="E28" s="128"/>
      <c r="F28" s="129"/>
      <c r="G28" s="232">
        <v>90683.74</v>
      </c>
      <c r="H28" s="237"/>
      <c r="I28" s="237"/>
      <c r="J28" s="130" t="str">
        <f t="shared" si="0"/>
        <v>CZK</v>
      </c>
    </row>
    <row r="29" spans="1:10" ht="27.75" customHeight="1" thickBot="1" x14ac:dyDescent="0.25">
      <c r="A29" s="4"/>
      <c r="B29" s="126" t="s">
        <v>38</v>
      </c>
      <c r="C29" s="131"/>
      <c r="D29" s="131"/>
      <c r="E29" s="131"/>
      <c r="F29" s="131"/>
      <c r="G29" s="232">
        <v>109728</v>
      </c>
      <c r="H29" s="232"/>
      <c r="I29" s="232"/>
      <c r="J29" s="132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f ca="1">TODAY()</f>
        <v>41947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67</v>
      </c>
      <c r="C39" s="210"/>
      <c r="D39" s="211"/>
      <c r="E39" s="211"/>
      <c r="F39" s="117">
        <v>0</v>
      </c>
      <c r="G39" s="118">
        <v>90683.74</v>
      </c>
      <c r="H39" s="119">
        <v>19043.59</v>
      </c>
      <c r="I39" s="119">
        <v>109727.33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12" t="s">
        <v>44</v>
      </c>
      <c r="D40" s="213"/>
      <c r="E40" s="213"/>
      <c r="F40" s="120">
        <v>0</v>
      </c>
      <c r="G40" s="121">
        <v>90683.74</v>
      </c>
      <c r="H40" s="121">
        <v>19043.59</v>
      </c>
      <c r="I40" s="121">
        <v>109727.33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41</v>
      </c>
      <c r="C41" s="214" t="s">
        <v>42</v>
      </c>
      <c r="D41" s="215"/>
      <c r="E41" s="215"/>
      <c r="F41" s="122">
        <v>0</v>
      </c>
      <c r="G41" s="123">
        <v>90683.74</v>
      </c>
      <c r="H41" s="123">
        <v>19043.59</v>
      </c>
      <c r="I41" s="123">
        <v>109727.33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6" t="s">
        <v>68</v>
      </c>
      <c r="C42" s="217"/>
      <c r="D42" s="217"/>
      <c r="E42" s="218"/>
      <c r="F42" s="124">
        <f>SUMIF(A39:A41,"=1",F39:F41)</f>
        <v>0</v>
      </c>
      <c r="G42" s="125">
        <f>SUMIF(A39:A41,"=1",G39:G41)</f>
        <v>90683.74</v>
      </c>
      <c r="H42" s="125">
        <f>SUMIF(A39:A41,"=1",H39:H41)</f>
        <v>19043.59</v>
      </c>
      <c r="I42" s="125">
        <f>SUMIF(A39:A41,"=1",I39:I41)</f>
        <v>109727.33</v>
      </c>
      <c r="J42" s="105">
        <f>SUMIF(A39:A41,"=1",J39:J41)</f>
        <v>100</v>
      </c>
    </row>
    <row r="46" spans="1:10" ht="15.75" x14ac:dyDescent="0.25">
      <c r="B46" s="133" t="s">
        <v>70</v>
      </c>
    </row>
    <row r="48" spans="1:10" ht="25.5" customHeight="1" x14ac:dyDescent="0.2">
      <c r="A48" s="134"/>
      <c r="B48" s="138" t="s">
        <v>18</v>
      </c>
      <c r="C48" s="138" t="s">
        <v>6</v>
      </c>
      <c r="D48" s="139"/>
      <c r="E48" s="139"/>
      <c r="F48" s="142" t="s">
        <v>71</v>
      </c>
      <c r="G48" s="142"/>
      <c r="H48" s="142"/>
      <c r="I48" s="142" t="s">
        <v>31</v>
      </c>
      <c r="J48" s="142" t="s">
        <v>0</v>
      </c>
    </row>
    <row r="49" spans="1:10" ht="25.5" customHeight="1" x14ac:dyDescent="0.2">
      <c r="A49" s="135"/>
      <c r="B49" s="145" t="s">
        <v>72</v>
      </c>
      <c r="C49" s="206" t="s">
        <v>73</v>
      </c>
      <c r="D49" s="207"/>
      <c r="E49" s="207"/>
      <c r="F49" s="153" t="s">
        <v>26</v>
      </c>
      <c r="G49" s="146"/>
      <c r="H49" s="146"/>
      <c r="I49" s="146">
        <v>1800.16</v>
      </c>
      <c r="J49" s="149">
        <f>IF(I58=0,"",I49/I58*100)</f>
        <v>1.9850967769966261</v>
      </c>
    </row>
    <row r="50" spans="1:10" ht="25.5" customHeight="1" x14ac:dyDescent="0.2">
      <c r="A50" s="135"/>
      <c r="B50" s="137" t="s">
        <v>74</v>
      </c>
      <c r="C50" s="202" t="s">
        <v>75</v>
      </c>
      <c r="D50" s="203"/>
      <c r="E50" s="203"/>
      <c r="F50" s="154" t="s">
        <v>26</v>
      </c>
      <c r="G50" s="143"/>
      <c r="H50" s="143"/>
      <c r="I50" s="143">
        <v>35442.92</v>
      </c>
      <c r="J50" s="150">
        <f>IF(I58=0,"",I50/I58*100)</f>
        <v>39.084096002216057</v>
      </c>
    </row>
    <row r="51" spans="1:10" ht="25.5" customHeight="1" x14ac:dyDescent="0.2">
      <c r="A51" s="135"/>
      <c r="B51" s="137" t="s">
        <v>76</v>
      </c>
      <c r="C51" s="202" t="s">
        <v>77</v>
      </c>
      <c r="D51" s="203"/>
      <c r="E51" s="203"/>
      <c r="F51" s="154" t="s">
        <v>26</v>
      </c>
      <c r="G51" s="143"/>
      <c r="H51" s="143"/>
      <c r="I51" s="143">
        <v>2595.63</v>
      </c>
      <c r="J51" s="150">
        <f>IF(I58=0,"",I51/I58*100)</f>
        <v>2.8622882117565953</v>
      </c>
    </row>
    <row r="52" spans="1:10" ht="25.5" customHeight="1" x14ac:dyDescent="0.2">
      <c r="A52" s="135"/>
      <c r="B52" s="137" t="s">
        <v>78</v>
      </c>
      <c r="C52" s="202" t="s">
        <v>79</v>
      </c>
      <c r="D52" s="203"/>
      <c r="E52" s="203"/>
      <c r="F52" s="154" t="s">
        <v>26</v>
      </c>
      <c r="G52" s="143"/>
      <c r="H52" s="143"/>
      <c r="I52" s="143">
        <v>2147.1999999999998</v>
      </c>
      <c r="J52" s="150">
        <f>IF(I58=0,"",I52/I58*100)</f>
        <v>2.367789418477888</v>
      </c>
    </row>
    <row r="53" spans="1:10" ht="25.5" customHeight="1" x14ac:dyDescent="0.2">
      <c r="A53" s="135"/>
      <c r="B53" s="137" t="s">
        <v>80</v>
      </c>
      <c r="C53" s="202" t="s">
        <v>81</v>
      </c>
      <c r="D53" s="203"/>
      <c r="E53" s="203"/>
      <c r="F53" s="154" t="s">
        <v>26</v>
      </c>
      <c r="G53" s="143"/>
      <c r="H53" s="143"/>
      <c r="I53" s="143">
        <v>5995.35</v>
      </c>
      <c r="J53" s="150">
        <f>IF(I58=0,"",I53/I58*100)</f>
        <v>6.6112734212329594</v>
      </c>
    </row>
    <row r="54" spans="1:10" ht="25.5" customHeight="1" x14ac:dyDescent="0.2">
      <c r="A54" s="135"/>
      <c r="B54" s="137" t="s">
        <v>82</v>
      </c>
      <c r="C54" s="202" t="s">
        <v>83</v>
      </c>
      <c r="D54" s="203"/>
      <c r="E54" s="203"/>
      <c r="F54" s="154" t="s">
        <v>26</v>
      </c>
      <c r="G54" s="143"/>
      <c r="H54" s="143"/>
      <c r="I54" s="143">
        <v>19864</v>
      </c>
      <c r="J54" s="150">
        <f>IF(I58=0,"",I54/I58*100)</f>
        <v>21.904698681373311</v>
      </c>
    </row>
    <row r="55" spans="1:10" ht="25.5" customHeight="1" x14ac:dyDescent="0.2">
      <c r="A55" s="135"/>
      <c r="B55" s="137" t="s">
        <v>84</v>
      </c>
      <c r="C55" s="202" t="s">
        <v>85</v>
      </c>
      <c r="D55" s="203"/>
      <c r="E55" s="203"/>
      <c r="F55" s="154" t="s">
        <v>26</v>
      </c>
      <c r="G55" s="143"/>
      <c r="H55" s="143"/>
      <c r="I55" s="143">
        <v>3943.5</v>
      </c>
      <c r="J55" s="150">
        <f>IF(I58=0,"",I55/I58*100)</f>
        <v>4.3486296440795238</v>
      </c>
    </row>
    <row r="56" spans="1:10" ht="25.5" customHeight="1" x14ac:dyDescent="0.2">
      <c r="A56" s="135"/>
      <c r="B56" s="137" t="s">
        <v>86</v>
      </c>
      <c r="C56" s="202" t="s">
        <v>87</v>
      </c>
      <c r="D56" s="203"/>
      <c r="E56" s="203"/>
      <c r="F56" s="154" t="s">
        <v>88</v>
      </c>
      <c r="G56" s="143"/>
      <c r="H56" s="143"/>
      <c r="I56" s="143">
        <v>12177.67</v>
      </c>
      <c r="J56" s="150">
        <f>IF(I58=0,"",I56/I58*100)</f>
        <v>13.428724929077696</v>
      </c>
    </row>
    <row r="57" spans="1:10" ht="25.5" customHeight="1" x14ac:dyDescent="0.2">
      <c r="A57" s="135"/>
      <c r="B57" s="147" t="s">
        <v>89</v>
      </c>
      <c r="C57" s="204" t="s">
        <v>30</v>
      </c>
      <c r="D57" s="205"/>
      <c r="E57" s="205"/>
      <c r="F57" s="155" t="s">
        <v>89</v>
      </c>
      <c r="G57" s="148"/>
      <c r="H57" s="148"/>
      <c r="I57" s="148">
        <v>6717.31</v>
      </c>
      <c r="J57" s="151">
        <f>IF(I58=0,"",I57/I58*100)</f>
        <v>7.4074029147893556</v>
      </c>
    </row>
    <row r="58" spans="1:10" ht="25.5" customHeight="1" x14ac:dyDescent="0.2">
      <c r="A58" s="136"/>
      <c r="B58" s="140" t="s">
        <v>1</v>
      </c>
      <c r="C58" s="140"/>
      <c r="D58" s="141"/>
      <c r="E58" s="141"/>
      <c r="F58" s="156"/>
      <c r="G58" s="144"/>
      <c r="H58" s="144"/>
      <c r="I58" s="144">
        <f>SUM(I49:I57)</f>
        <v>90683.739999999991</v>
      </c>
      <c r="J58" s="152">
        <f>SUM(J49:J57)</f>
        <v>100.00000000000001</v>
      </c>
    </row>
    <row r="59" spans="1:10" x14ac:dyDescent="0.2">
      <c r="F59" s="99"/>
      <c r="G59" s="100"/>
      <c r="H59" s="99"/>
      <c r="I59" s="100"/>
      <c r="J59" s="101"/>
    </row>
    <row r="60" spans="1:10" x14ac:dyDescent="0.2">
      <c r="F60" s="99"/>
      <c r="G60" s="100"/>
      <c r="H60" s="99"/>
      <c r="I60" s="100"/>
      <c r="J60" s="101"/>
    </row>
    <row r="61" spans="1:10" x14ac:dyDescent="0.2">
      <c r="F61" s="99"/>
      <c r="G61" s="100"/>
      <c r="H61" s="99"/>
      <c r="I61" s="100"/>
      <c r="J61" s="101"/>
    </row>
  </sheetData>
  <sheetProtection password="B85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I17:J17"/>
    <mergeCell ref="I18:J18"/>
    <mergeCell ref="C39:E39"/>
    <mergeCell ref="C40:E40"/>
    <mergeCell ref="C41:E41"/>
    <mergeCell ref="C55:E55"/>
    <mergeCell ref="C56:E56"/>
    <mergeCell ref="C57:E57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5" t="s">
        <v>8</v>
      </c>
      <c r="B2" s="74"/>
      <c r="C2" s="244"/>
      <c r="D2" s="244"/>
      <c r="E2" s="244"/>
      <c r="F2" s="244"/>
      <c r="G2" s="245"/>
    </row>
    <row r="3" spans="1:7" ht="24.95" customHeight="1" x14ac:dyDescent="0.2">
      <c r="A3" s="75" t="s">
        <v>9</v>
      </c>
      <c r="B3" s="74"/>
      <c r="C3" s="244"/>
      <c r="D3" s="244"/>
      <c r="E3" s="244"/>
      <c r="F3" s="244"/>
      <c r="G3" s="245"/>
    </row>
    <row r="4" spans="1:7" ht="24.95" customHeight="1" x14ac:dyDescent="0.2">
      <c r="A4" s="75" t="s">
        <v>10</v>
      </c>
      <c r="B4" s="74"/>
      <c r="C4" s="244"/>
      <c r="D4" s="244"/>
      <c r="E4" s="244"/>
      <c r="F4" s="244"/>
      <c r="G4" s="245"/>
    </row>
    <row r="5" spans="1:7" x14ac:dyDescent="0.2">
      <c r="B5" s="7"/>
      <c r="C5" s="8"/>
      <c r="D5" s="9"/>
    </row>
  </sheetData>
  <sheetProtection password="B85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E1" t="s">
        <v>91</v>
      </c>
    </row>
    <row r="2" spans="1:60" ht="24.95" customHeight="1" x14ac:dyDescent="0.2">
      <c r="A2" s="160" t="s">
        <v>8</v>
      </c>
      <c r="B2" s="74" t="s">
        <v>47</v>
      </c>
      <c r="C2" s="247" t="s">
        <v>48</v>
      </c>
      <c r="D2" s="248"/>
      <c r="E2" s="248"/>
      <c r="F2" s="248"/>
      <c r="G2" s="249"/>
      <c r="AE2" t="s">
        <v>92</v>
      </c>
    </row>
    <row r="3" spans="1:60" ht="24.95" customHeight="1" x14ac:dyDescent="0.2">
      <c r="A3" s="160" t="s">
        <v>9</v>
      </c>
      <c r="B3" s="74" t="s">
        <v>43</v>
      </c>
      <c r="C3" s="247" t="s">
        <v>44</v>
      </c>
      <c r="D3" s="248"/>
      <c r="E3" s="248"/>
      <c r="F3" s="248"/>
      <c r="G3" s="249"/>
      <c r="AE3" t="s">
        <v>93</v>
      </c>
    </row>
    <row r="4" spans="1:60" ht="24.95" customHeight="1" x14ac:dyDescent="0.2">
      <c r="A4" s="161" t="s">
        <v>10</v>
      </c>
      <c r="B4" s="162" t="s">
        <v>41</v>
      </c>
      <c r="C4" s="250" t="s">
        <v>42</v>
      </c>
      <c r="D4" s="251"/>
      <c r="E4" s="251"/>
      <c r="F4" s="251"/>
      <c r="G4" s="252"/>
      <c r="AE4" t="s">
        <v>94</v>
      </c>
    </row>
    <row r="5" spans="1:60" x14ac:dyDescent="0.2">
      <c r="D5" s="159"/>
    </row>
    <row r="6" spans="1:60" ht="38.25" x14ac:dyDescent="0.2">
      <c r="A6" s="168" t="s">
        <v>95</v>
      </c>
      <c r="B6" s="166" t="s">
        <v>96</v>
      </c>
      <c r="C6" s="166" t="s">
        <v>97</v>
      </c>
      <c r="D6" s="167" t="s">
        <v>98</v>
      </c>
      <c r="E6" s="168" t="s">
        <v>99</v>
      </c>
      <c r="F6" s="163" t="s">
        <v>100</v>
      </c>
      <c r="G6" s="168" t="s">
        <v>101</v>
      </c>
      <c r="H6" s="169" t="s">
        <v>32</v>
      </c>
      <c r="I6" s="169" t="s">
        <v>102</v>
      </c>
      <c r="J6" s="169" t="s">
        <v>33</v>
      </c>
      <c r="K6" s="169" t="s">
        <v>103</v>
      </c>
      <c r="L6" s="169" t="s">
        <v>104</v>
      </c>
      <c r="M6" s="169" t="s">
        <v>105</v>
      </c>
      <c r="N6" s="169" t="s">
        <v>106</v>
      </c>
      <c r="O6" s="169" t="s">
        <v>107</v>
      </c>
      <c r="P6" s="169" t="s">
        <v>108</v>
      </c>
      <c r="Q6" s="169" t="s">
        <v>109</v>
      </c>
      <c r="R6" s="169" t="s">
        <v>110</v>
      </c>
      <c r="S6" s="169" t="s">
        <v>111</v>
      </c>
    </row>
    <row r="7" spans="1:60" x14ac:dyDescent="0.2">
      <c r="A7" s="170" t="s">
        <v>112</v>
      </c>
      <c r="B7" s="172" t="s">
        <v>72</v>
      </c>
      <c r="C7" s="173" t="s">
        <v>73</v>
      </c>
      <c r="D7" s="174"/>
      <c r="E7" s="180"/>
      <c r="F7" s="184"/>
      <c r="G7" s="184">
        <f>SUM(G8:G20)</f>
        <v>1800.16</v>
      </c>
      <c r="H7" s="184"/>
      <c r="I7" s="184">
        <f>SUM(I8:I20)</f>
        <v>0</v>
      </c>
      <c r="J7" s="184"/>
      <c r="K7" s="184">
        <f>SUM(K8:K20)</f>
        <v>1800.16</v>
      </c>
      <c r="L7" s="184"/>
      <c r="M7" s="184">
        <f>SUM(M8:M20)</f>
        <v>2178.1936000000001</v>
      </c>
      <c r="N7" s="184"/>
      <c r="O7" s="184">
        <f>SUM(O8:O20)</f>
        <v>0</v>
      </c>
      <c r="P7" s="184"/>
      <c r="Q7" s="184">
        <f>SUM(Q8:Q20)</f>
        <v>0</v>
      </c>
      <c r="R7" s="185"/>
      <c r="S7" s="184"/>
      <c r="AE7" t="s">
        <v>113</v>
      </c>
    </row>
    <row r="8" spans="1:60" outlineLevel="1" x14ac:dyDescent="0.2">
      <c r="A8" s="165">
        <v>1</v>
      </c>
      <c r="B8" s="175" t="s">
        <v>114</v>
      </c>
      <c r="C8" s="196" t="s">
        <v>115</v>
      </c>
      <c r="D8" s="177" t="s">
        <v>116</v>
      </c>
      <c r="E8" s="181">
        <v>4.7149999999999999</v>
      </c>
      <c r="F8" s="186">
        <v>136</v>
      </c>
      <c r="G8" s="186">
        <f>ROUND(E8*F8,2)</f>
        <v>641.24</v>
      </c>
      <c r="H8" s="186">
        <v>0</v>
      </c>
      <c r="I8" s="186">
        <f>ROUND(E8*H8,2)</f>
        <v>0</v>
      </c>
      <c r="J8" s="186">
        <v>136</v>
      </c>
      <c r="K8" s="186">
        <f>ROUND(E8*J8,2)</f>
        <v>641.24</v>
      </c>
      <c r="L8" s="186">
        <v>21</v>
      </c>
      <c r="M8" s="186">
        <f>G8*(1+L8/100)</f>
        <v>775.90039999999999</v>
      </c>
      <c r="N8" s="186">
        <v>0</v>
      </c>
      <c r="O8" s="186">
        <f>ROUND(E8*N8,2)</f>
        <v>0</v>
      </c>
      <c r="P8" s="186">
        <v>0</v>
      </c>
      <c r="Q8" s="186">
        <f>ROUND(E8*P8,2)</f>
        <v>0</v>
      </c>
      <c r="R8" s="187" t="s">
        <v>117</v>
      </c>
      <c r="S8" s="186" t="s">
        <v>118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119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ht="22.5" outlineLevel="1" x14ac:dyDescent="0.2">
      <c r="A9" s="165"/>
      <c r="B9" s="175"/>
      <c r="C9" s="197" t="s">
        <v>120</v>
      </c>
      <c r="D9" s="178"/>
      <c r="E9" s="182">
        <v>4.7149999999999999</v>
      </c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7"/>
      <c r="S9" s="186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121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33.75" outlineLevel="1" x14ac:dyDescent="0.2">
      <c r="A10" s="165"/>
      <c r="B10" s="175"/>
      <c r="C10" s="197" t="s">
        <v>122</v>
      </c>
      <c r="D10" s="178"/>
      <c r="E10" s="182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7"/>
      <c r="S10" s="186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121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">
      <c r="A11" s="165"/>
      <c r="B11" s="175"/>
      <c r="C11" s="197" t="s">
        <v>123</v>
      </c>
      <c r="D11" s="178"/>
      <c r="E11" s="182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7"/>
      <c r="S11" s="186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121</v>
      </c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">
      <c r="A12" s="165">
        <v>2</v>
      </c>
      <c r="B12" s="175" t="s">
        <v>124</v>
      </c>
      <c r="C12" s="196" t="s">
        <v>125</v>
      </c>
      <c r="D12" s="177" t="s">
        <v>126</v>
      </c>
      <c r="E12" s="181">
        <v>1.2</v>
      </c>
      <c r="F12" s="186">
        <v>722.5</v>
      </c>
      <c r="G12" s="186">
        <f>ROUND(E12*F12,2)</f>
        <v>867</v>
      </c>
      <c r="H12" s="186">
        <v>0</v>
      </c>
      <c r="I12" s="186">
        <f>ROUND(E12*H12,2)</f>
        <v>0</v>
      </c>
      <c r="J12" s="186">
        <v>722.5</v>
      </c>
      <c r="K12" s="186">
        <f>ROUND(E12*J12,2)</f>
        <v>867</v>
      </c>
      <c r="L12" s="186">
        <v>21</v>
      </c>
      <c r="M12" s="186">
        <f>G12*(1+L12/100)</f>
        <v>1049.07</v>
      </c>
      <c r="N12" s="186">
        <v>0</v>
      </c>
      <c r="O12" s="186">
        <f>ROUND(E12*N12,2)</f>
        <v>0</v>
      </c>
      <c r="P12" s="186">
        <v>0</v>
      </c>
      <c r="Q12" s="186">
        <f>ROUND(E12*P12,2)</f>
        <v>0</v>
      </c>
      <c r="R12" s="187" t="s">
        <v>127</v>
      </c>
      <c r="S12" s="186" t="s">
        <v>118</v>
      </c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128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ht="33.75" outlineLevel="1" x14ac:dyDescent="0.2">
      <c r="A13" s="165"/>
      <c r="B13" s="175"/>
      <c r="C13" s="197" t="s">
        <v>129</v>
      </c>
      <c r="D13" s="178"/>
      <c r="E13" s="182">
        <v>1.2</v>
      </c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7"/>
      <c r="S13" s="186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121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ht="22.5" outlineLevel="1" x14ac:dyDescent="0.2">
      <c r="A14" s="165"/>
      <c r="B14" s="175"/>
      <c r="C14" s="197" t="s">
        <v>130</v>
      </c>
      <c r="D14" s="178"/>
      <c r="E14" s="182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7"/>
      <c r="S14" s="186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121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>
        <v>3</v>
      </c>
      <c r="B15" s="175" t="s">
        <v>131</v>
      </c>
      <c r="C15" s="196" t="s">
        <v>132</v>
      </c>
      <c r="D15" s="177" t="s">
        <v>126</v>
      </c>
      <c r="E15" s="181">
        <v>2.4</v>
      </c>
      <c r="F15" s="186">
        <v>26.01</v>
      </c>
      <c r="G15" s="186">
        <f>ROUND(E15*F15,2)</f>
        <v>62.42</v>
      </c>
      <c r="H15" s="186">
        <v>0</v>
      </c>
      <c r="I15" s="186">
        <f>ROUND(E15*H15,2)</f>
        <v>0</v>
      </c>
      <c r="J15" s="186">
        <v>26.01</v>
      </c>
      <c r="K15" s="186">
        <f>ROUND(E15*J15,2)</f>
        <v>62.42</v>
      </c>
      <c r="L15" s="186">
        <v>21</v>
      </c>
      <c r="M15" s="186">
        <f>G15*(1+L15/100)</f>
        <v>75.528199999999998</v>
      </c>
      <c r="N15" s="186">
        <v>0</v>
      </c>
      <c r="O15" s="186">
        <f>ROUND(E15*N15,2)</f>
        <v>0</v>
      </c>
      <c r="P15" s="186">
        <v>0</v>
      </c>
      <c r="Q15" s="186">
        <f>ROUND(E15*P15,2)</f>
        <v>0</v>
      </c>
      <c r="R15" s="187" t="s">
        <v>127</v>
      </c>
      <c r="S15" s="186" t="s">
        <v>118</v>
      </c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128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/>
      <c r="B16" s="175"/>
      <c r="C16" s="197" t="s">
        <v>133</v>
      </c>
      <c r="D16" s="178"/>
      <c r="E16" s="182">
        <v>2.4</v>
      </c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7"/>
      <c r="S16" s="186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121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ht="22.5" outlineLevel="1" x14ac:dyDescent="0.2">
      <c r="A17" s="165"/>
      <c r="B17" s="175"/>
      <c r="C17" s="197" t="s">
        <v>134</v>
      </c>
      <c r="D17" s="178"/>
      <c r="E17" s="182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7"/>
      <c r="S17" s="186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121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>
        <v>4</v>
      </c>
      <c r="B18" s="175" t="s">
        <v>135</v>
      </c>
      <c r="C18" s="196" t="s">
        <v>136</v>
      </c>
      <c r="D18" s="177" t="s">
        <v>126</v>
      </c>
      <c r="E18" s="181">
        <v>1.2</v>
      </c>
      <c r="F18" s="186">
        <v>191.25</v>
      </c>
      <c r="G18" s="186">
        <f>ROUND(E18*F18,2)</f>
        <v>229.5</v>
      </c>
      <c r="H18" s="186">
        <v>0</v>
      </c>
      <c r="I18" s="186">
        <f>ROUND(E18*H18,2)</f>
        <v>0</v>
      </c>
      <c r="J18" s="186">
        <v>191.25</v>
      </c>
      <c r="K18" s="186">
        <f>ROUND(E18*J18,2)</f>
        <v>229.5</v>
      </c>
      <c r="L18" s="186">
        <v>21</v>
      </c>
      <c r="M18" s="186">
        <f>G18*(1+L18/100)</f>
        <v>277.69499999999999</v>
      </c>
      <c r="N18" s="186">
        <v>0</v>
      </c>
      <c r="O18" s="186">
        <f>ROUND(E18*N18,2)</f>
        <v>0</v>
      </c>
      <c r="P18" s="186">
        <v>0</v>
      </c>
      <c r="Q18" s="186">
        <f>ROUND(E18*P18,2)</f>
        <v>0</v>
      </c>
      <c r="R18" s="187" t="s">
        <v>127</v>
      </c>
      <c r="S18" s="186" t="s">
        <v>118</v>
      </c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128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">
      <c r="A19" s="165"/>
      <c r="B19" s="175"/>
      <c r="C19" s="197" t="s">
        <v>137</v>
      </c>
      <c r="D19" s="178"/>
      <c r="E19" s="182">
        <v>1.2</v>
      </c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7"/>
      <c r="S19" s="186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121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ht="22.5" outlineLevel="1" x14ac:dyDescent="0.2">
      <c r="A20" s="165"/>
      <c r="B20" s="175"/>
      <c r="C20" s="197" t="s">
        <v>138</v>
      </c>
      <c r="D20" s="178"/>
      <c r="E20" s="182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7"/>
      <c r="S20" s="186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121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x14ac:dyDescent="0.2">
      <c r="A21" s="171" t="s">
        <v>112</v>
      </c>
      <c r="B21" s="176" t="s">
        <v>74</v>
      </c>
      <c r="C21" s="198" t="s">
        <v>75</v>
      </c>
      <c r="D21" s="179"/>
      <c r="E21" s="183"/>
      <c r="F21" s="188"/>
      <c r="G21" s="188">
        <f>SUM(G22:G30)</f>
        <v>35442.92</v>
      </c>
      <c r="H21" s="188"/>
      <c r="I21" s="188">
        <f>SUM(I22:I30)</f>
        <v>0</v>
      </c>
      <c r="J21" s="188"/>
      <c r="K21" s="188">
        <f>SUM(K22:K30)</f>
        <v>35442.92</v>
      </c>
      <c r="L21" s="188"/>
      <c r="M21" s="188">
        <f>SUM(M22:M30)</f>
        <v>42885.933199999999</v>
      </c>
      <c r="N21" s="188"/>
      <c r="O21" s="188">
        <f>SUM(O22:O30)</f>
        <v>18.09</v>
      </c>
      <c r="P21" s="188"/>
      <c r="Q21" s="188">
        <f>SUM(Q22:Q30)</f>
        <v>0</v>
      </c>
      <c r="R21" s="189"/>
      <c r="S21" s="188"/>
      <c r="AE21" t="s">
        <v>113</v>
      </c>
    </row>
    <row r="22" spans="1:60" outlineLevel="1" x14ac:dyDescent="0.2">
      <c r="A22" s="165">
        <v>5</v>
      </c>
      <c r="B22" s="175" t="s">
        <v>139</v>
      </c>
      <c r="C22" s="196" t="s">
        <v>140</v>
      </c>
      <c r="D22" s="177" t="s">
        <v>126</v>
      </c>
      <c r="E22" s="181">
        <v>8.6496999999999993</v>
      </c>
      <c r="F22" s="186">
        <v>3740</v>
      </c>
      <c r="G22" s="186">
        <f>ROUND(E22*F22,2)</f>
        <v>32349.88</v>
      </c>
      <c r="H22" s="186">
        <v>0</v>
      </c>
      <c r="I22" s="186">
        <f>ROUND(E22*H22,2)</f>
        <v>0</v>
      </c>
      <c r="J22" s="186">
        <v>3740</v>
      </c>
      <c r="K22" s="186">
        <f>ROUND(E22*J22,2)</f>
        <v>32349.88</v>
      </c>
      <c r="L22" s="186">
        <v>21</v>
      </c>
      <c r="M22" s="186">
        <f>G22*(1+L22/100)</f>
        <v>39143.354800000001</v>
      </c>
      <c r="N22" s="186">
        <v>2.0817800000000002</v>
      </c>
      <c r="O22" s="186">
        <f>ROUND(E22*N22,2)</f>
        <v>18.010000000000002</v>
      </c>
      <c r="P22" s="186">
        <v>0</v>
      </c>
      <c r="Q22" s="186">
        <f>ROUND(E22*P22,2)</f>
        <v>0</v>
      </c>
      <c r="R22" s="187" t="s">
        <v>141</v>
      </c>
      <c r="S22" s="186" t="s">
        <v>118</v>
      </c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128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ht="22.5" outlineLevel="1" x14ac:dyDescent="0.2">
      <c r="A23" s="165"/>
      <c r="B23" s="175"/>
      <c r="C23" s="197" t="s">
        <v>142</v>
      </c>
      <c r="D23" s="178"/>
      <c r="E23" s="182">
        <v>5.4486999999999997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7"/>
      <c r="S23" s="186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121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/>
      <c r="B24" s="175"/>
      <c r="C24" s="197" t="s">
        <v>143</v>
      </c>
      <c r="D24" s="178"/>
      <c r="E24" s="182">
        <v>0.57599999999999996</v>
      </c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7"/>
      <c r="S24" s="186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121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 x14ac:dyDescent="0.2">
      <c r="A25" s="165"/>
      <c r="B25" s="175"/>
      <c r="C25" s="197" t="s">
        <v>144</v>
      </c>
      <c r="D25" s="178"/>
      <c r="E25" s="182">
        <v>2.625</v>
      </c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7"/>
      <c r="S25" s="186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121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 x14ac:dyDescent="0.2">
      <c r="A26" s="165"/>
      <c r="B26" s="175"/>
      <c r="C26" s="197" t="s">
        <v>145</v>
      </c>
      <c r="D26" s="178"/>
      <c r="E26" s="182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7"/>
      <c r="S26" s="186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121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ht="22.5" outlineLevel="1" x14ac:dyDescent="0.2">
      <c r="A27" s="165"/>
      <c r="B27" s="175"/>
      <c r="C27" s="197" t="s">
        <v>146</v>
      </c>
      <c r="D27" s="178"/>
      <c r="E27" s="182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7"/>
      <c r="S27" s="186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121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 x14ac:dyDescent="0.2">
      <c r="A28" s="165">
        <v>6</v>
      </c>
      <c r="B28" s="175" t="s">
        <v>147</v>
      </c>
      <c r="C28" s="196" t="s">
        <v>148</v>
      </c>
      <c r="D28" s="177" t="s">
        <v>116</v>
      </c>
      <c r="E28" s="181">
        <v>4.7149999999999999</v>
      </c>
      <c r="F28" s="186">
        <v>656</v>
      </c>
      <c r="G28" s="186">
        <f>ROUND(E28*F28,2)</f>
        <v>3093.04</v>
      </c>
      <c r="H28" s="186">
        <v>0</v>
      </c>
      <c r="I28" s="186">
        <f>ROUND(E28*H28,2)</f>
        <v>0</v>
      </c>
      <c r="J28" s="186">
        <v>656</v>
      </c>
      <c r="K28" s="186">
        <f>ROUND(E28*J28,2)</f>
        <v>3093.04</v>
      </c>
      <c r="L28" s="186">
        <v>21</v>
      </c>
      <c r="M28" s="186">
        <f>G28*(1+L28/100)</f>
        <v>3742.5783999999999</v>
      </c>
      <c r="N28" s="186">
        <v>1.712E-2</v>
      </c>
      <c r="O28" s="186">
        <f>ROUND(E28*N28,2)</f>
        <v>0.08</v>
      </c>
      <c r="P28" s="186">
        <v>0</v>
      </c>
      <c r="Q28" s="186">
        <f>ROUND(E28*P28,2)</f>
        <v>0</v>
      </c>
      <c r="R28" s="187" t="s">
        <v>149</v>
      </c>
      <c r="S28" s="186" t="s">
        <v>118</v>
      </c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128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ht="22.5" outlineLevel="1" x14ac:dyDescent="0.2">
      <c r="A29" s="165"/>
      <c r="B29" s="175"/>
      <c r="C29" s="197" t="s">
        <v>150</v>
      </c>
      <c r="D29" s="178"/>
      <c r="E29" s="182">
        <v>4.7149999999999999</v>
      </c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7"/>
      <c r="S29" s="186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121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ht="22.5" outlineLevel="1" x14ac:dyDescent="0.2">
      <c r="A30" s="165"/>
      <c r="B30" s="175"/>
      <c r="C30" s="197" t="s">
        <v>151</v>
      </c>
      <c r="D30" s="178"/>
      <c r="E30" s="182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7"/>
      <c r="S30" s="186"/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121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x14ac:dyDescent="0.2">
      <c r="A31" s="171" t="s">
        <v>112</v>
      </c>
      <c r="B31" s="176" t="s">
        <v>76</v>
      </c>
      <c r="C31" s="198" t="s">
        <v>77</v>
      </c>
      <c r="D31" s="179"/>
      <c r="E31" s="183"/>
      <c r="F31" s="188"/>
      <c r="G31" s="188">
        <f>SUM(G32:G34)</f>
        <v>2595.63</v>
      </c>
      <c r="H31" s="188"/>
      <c r="I31" s="188">
        <f>SUM(I32:I34)</f>
        <v>0</v>
      </c>
      <c r="J31" s="188"/>
      <c r="K31" s="188">
        <f>SUM(K32:K34)</f>
        <v>2595.63</v>
      </c>
      <c r="L31" s="188"/>
      <c r="M31" s="188">
        <f>SUM(M32:M34)</f>
        <v>3140.7123000000001</v>
      </c>
      <c r="N31" s="188"/>
      <c r="O31" s="188">
        <f>SUM(O32:O34)</f>
        <v>0.09</v>
      </c>
      <c r="P31" s="188"/>
      <c r="Q31" s="188">
        <f>SUM(Q32:Q34)</f>
        <v>0</v>
      </c>
      <c r="R31" s="189"/>
      <c r="S31" s="188"/>
      <c r="AE31" t="s">
        <v>113</v>
      </c>
    </row>
    <row r="32" spans="1:60" outlineLevel="1" x14ac:dyDescent="0.2">
      <c r="A32" s="165">
        <v>7</v>
      </c>
      <c r="B32" s="175" t="s">
        <v>152</v>
      </c>
      <c r="C32" s="196" t="s">
        <v>153</v>
      </c>
      <c r="D32" s="177" t="s">
        <v>116</v>
      </c>
      <c r="E32" s="181">
        <v>15.58</v>
      </c>
      <c r="F32" s="186">
        <v>166.6</v>
      </c>
      <c r="G32" s="186">
        <f>ROUND(E32*F32,2)</f>
        <v>2595.63</v>
      </c>
      <c r="H32" s="186">
        <v>0</v>
      </c>
      <c r="I32" s="186">
        <f>ROUND(E32*H32,2)</f>
        <v>0</v>
      </c>
      <c r="J32" s="186">
        <v>166.6</v>
      </c>
      <c r="K32" s="186">
        <f>ROUND(E32*J32,2)</f>
        <v>2595.63</v>
      </c>
      <c r="L32" s="186">
        <v>21</v>
      </c>
      <c r="M32" s="186">
        <f>G32*(1+L32/100)</f>
        <v>3140.7123000000001</v>
      </c>
      <c r="N32" s="186">
        <v>5.9199999999999999E-3</v>
      </c>
      <c r="O32" s="186">
        <f>ROUND(E32*N32,2)</f>
        <v>0.09</v>
      </c>
      <c r="P32" s="186">
        <v>0</v>
      </c>
      <c r="Q32" s="186">
        <f>ROUND(E32*P32,2)</f>
        <v>0</v>
      </c>
      <c r="R32" s="187" t="s">
        <v>154</v>
      </c>
      <c r="S32" s="186" t="s">
        <v>118</v>
      </c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128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/>
      <c r="B33" s="175"/>
      <c r="C33" s="197" t="s">
        <v>155</v>
      </c>
      <c r="D33" s="178"/>
      <c r="E33" s="182">
        <v>15.58</v>
      </c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7"/>
      <c r="S33" s="186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121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ht="22.5" outlineLevel="1" x14ac:dyDescent="0.2">
      <c r="A34" s="165"/>
      <c r="B34" s="175"/>
      <c r="C34" s="197" t="s">
        <v>156</v>
      </c>
      <c r="D34" s="178"/>
      <c r="E34" s="182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7"/>
      <c r="S34" s="186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121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ht="25.5" x14ac:dyDescent="0.2">
      <c r="A35" s="171" t="s">
        <v>112</v>
      </c>
      <c r="B35" s="176" t="s">
        <v>78</v>
      </c>
      <c r="C35" s="198" t="s">
        <v>79</v>
      </c>
      <c r="D35" s="179"/>
      <c r="E35" s="183"/>
      <c r="F35" s="188"/>
      <c r="G35" s="188">
        <f>SUM(G36:G39)</f>
        <v>2147.1999999999998</v>
      </c>
      <c r="H35" s="188"/>
      <c r="I35" s="188">
        <f>SUM(I36:I39)</f>
        <v>0</v>
      </c>
      <c r="J35" s="188"/>
      <c r="K35" s="188">
        <f>SUM(K36:K39)</f>
        <v>2147.1999999999998</v>
      </c>
      <c r="L35" s="188"/>
      <c r="M35" s="188">
        <f>SUM(M36:M39)</f>
        <v>2598.1119999999996</v>
      </c>
      <c r="N35" s="188"/>
      <c r="O35" s="188">
        <f>SUM(O36:O39)</f>
        <v>0</v>
      </c>
      <c r="P35" s="188"/>
      <c r="Q35" s="188">
        <f>SUM(Q36:Q39)</f>
        <v>0</v>
      </c>
      <c r="R35" s="189"/>
      <c r="S35" s="188"/>
      <c r="AE35" t="s">
        <v>113</v>
      </c>
    </row>
    <row r="36" spans="1:60" outlineLevel="1" x14ac:dyDescent="0.2">
      <c r="A36" s="165">
        <v>8</v>
      </c>
      <c r="B36" s="175" t="s">
        <v>157</v>
      </c>
      <c r="C36" s="196" t="s">
        <v>158</v>
      </c>
      <c r="D36" s="177" t="s">
        <v>159</v>
      </c>
      <c r="E36" s="181">
        <v>40</v>
      </c>
      <c r="F36" s="186">
        <v>53.68</v>
      </c>
      <c r="G36" s="186">
        <f>ROUND(E36*F36,2)</f>
        <v>2147.1999999999998</v>
      </c>
      <c r="H36" s="186">
        <v>0</v>
      </c>
      <c r="I36" s="186">
        <f>ROUND(E36*H36,2)</f>
        <v>0</v>
      </c>
      <c r="J36" s="186">
        <v>53.68</v>
      </c>
      <c r="K36" s="186">
        <f>ROUND(E36*J36,2)</f>
        <v>2147.1999999999998</v>
      </c>
      <c r="L36" s="186">
        <v>21</v>
      </c>
      <c r="M36" s="186">
        <f>G36*(1+L36/100)</f>
        <v>2598.1119999999996</v>
      </c>
      <c r="N36" s="186">
        <v>0</v>
      </c>
      <c r="O36" s="186">
        <f>ROUND(E36*N36,2)</f>
        <v>0</v>
      </c>
      <c r="P36" s="186">
        <v>0</v>
      </c>
      <c r="Q36" s="186">
        <f>ROUND(E36*P36,2)</f>
        <v>0</v>
      </c>
      <c r="R36" s="187" t="s">
        <v>160</v>
      </c>
      <c r="S36" s="186" t="s">
        <v>118</v>
      </c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119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 x14ac:dyDescent="0.2">
      <c r="A37" s="165"/>
      <c r="B37" s="175"/>
      <c r="C37" s="197" t="s">
        <v>161</v>
      </c>
      <c r="D37" s="178"/>
      <c r="E37" s="182">
        <v>40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7"/>
      <c r="S37" s="186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121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ht="33.75" outlineLevel="1" x14ac:dyDescent="0.2">
      <c r="A38" s="165"/>
      <c r="B38" s="175"/>
      <c r="C38" s="197" t="s">
        <v>122</v>
      </c>
      <c r="D38" s="178"/>
      <c r="E38" s="182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7"/>
      <c r="S38" s="186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121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 x14ac:dyDescent="0.2">
      <c r="A39" s="165"/>
      <c r="B39" s="175"/>
      <c r="C39" s="197" t="s">
        <v>162</v>
      </c>
      <c r="D39" s="178"/>
      <c r="E39" s="182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7"/>
      <c r="S39" s="186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121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x14ac:dyDescent="0.2">
      <c r="A40" s="171" t="s">
        <v>112</v>
      </c>
      <c r="B40" s="176" t="s">
        <v>80</v>
      </c>
      <c r="C40" s="198" t="s">
        <v>81</v>
      </c>
      <c r="D40" s="179"/>
      <c r="E40" s="183"/>
      <c r="F40" s="188"/>
      <c r="G40" s="188">
        <f>SUM(G41:G64)</f>
        <v>5995.35</v>
      </c>
      <c r="H40" s="188"/>
      <c r="I40" s="188">
        <f>SUM(I41:I64)</f>
        <v>0</v>
      </c>
      <c r="J40" s="188"/>
      <c r="K40" s="188">
        <f>SUM(K41:K64)</f>
        <v>5995.35</v>
      </c>
      <c r="L40" s="188"/>
      <c r="M40" s="188">
        <f>SUM(M41:M64)</f>
        <v>7254.3734999999988</v>
      </c>
      <c r="N40" s="188"/>
      <c r="O40" s="188">
        <f>SUM(O41:O64)</f>
        <v>0.01</v>
      </c>
      <c r="P40" s="188"/>
      <c r="Q40" s="188">
        <f>SUM(Q41:Q64)</f>
        <v>15.67</v>
      </c>
      <c r="R40" s="189"/>
      <c r="S40" s="188"/>
      <c r="AE40" t="s">
        <v>113</v>
      </c>
    </row>
    <row r="41" spans="1:60" outlineLevel="1" x14ac:dyDescent="0.2">
      <c r="A41" s="165">
        <v>9</v>
      </c>
      <c r="B41" s="175" t="s">
        <v>163</v>
      </c>
      <c r="C41" s="196" t="s">
        <v>164</v>
      </c>
      <c r="D41" s="177" t="s">
        <v>126</v>
      </c>
      <c r="E41" s="181">
        <v>4.3248499999999996</v>
      </c>
      <c r="F41" s="186">
        <v>286.39999999999998</v>
      </c>
      <c r="G41" s="186">
        <f>ROUND(E41*F41,2)</f>
        <v>1238.6400000000001</v>
      </c>
      <c r="H41" s="186">
        <v>0</v>
      </c>
      <c r="I41" s="186">
        <f>ROUND(E41*H41,2)</f>
        <v>0</v>
      </c>
      <c r="J41" s="186">
        <v>286.39999999999998</v>
      </c>
      <c r="K41" s="186">
        <f>ROUND(E41*J41,2)</f>
        <v>1238.6400000000001</v>
      </c>
      <c r="L41" s="186">
        <v>21</v>
      </c>
      <c r="M41" s="186">
        <f>G41*(1+L41/100)</f>
        <v>1498.7544</v>
      </c>
      <c r="N41" s="186">
        <v>0</v>
      </c>
      <c r="O41" s="186">
        <f>ROUND(E41*N41,2)</f>
        <v>0</v>
      </c>
      <c r="P41" s="186">
        <v>0</v>
      </c>
      <c r="Q41" s="186">
        <f>ROUND(E41*P41,2)</f>
        <v>0</v>
      </c>
      <c r="R41" s="187" t="s">
        <v>127</v>
      </c>
      <c r="S41" s="186" t="s">
        <v>118</v>
      </c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119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ht="22.5" outlineLevel="1" x14ac:dyDescent="0.2">
      <c r="A42" s="165"/>
      <c r="B42" s="175"/>
      <c r="C42" s="197" t="s">
        <v>165</v>
      </c>
      <c r="D42" s="178"/>
      <c r="E42" s="182">
        <v>2.7243499999999998</v>
      </c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7"/>
      <c r="S42" s="186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121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65"/>
      <c r="B43" s="175"/>
      <c r="C43" s="197" t="s">
        <v>166</v>
      </c>
      <c r="D43" s="178"/>
      <c r="E43" s="182">
        <v>0.28799999999999998</v>
      </c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7"/>
      <c r="S43" s="186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121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ht="22.5" outlineLevel="1" x14ac:dyDescent="0.2">
      <c r="A44" s="165"/>
      <c r="B44" s="175"/>
      <c r="C44" s="197" t="s">
        <v>167</v>
      </c>
      <c r="D44" s="178"/>
      <c r="E44" s="182">
        <v>1.3125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7"/>
      <c r="S44" s="186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121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 x14ac:dyDescent="0.2">
      <c r="A45" s="165"/>
      <c r="B45" s="175"/>
      <c r="C45" s="197" t="s">
        <v>145</v>
      </c>
      <c r="D45" s="178"/>
      <c r="E45" s="182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7"/>
      <c r="S45" s="186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121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ht="33.75" outlineLevel="1" x14ac:dyDescent="0.2">
      <c r="A46" s="165"/>
      <c r="B46" s="175"/>
      <c r="C46" s="197" t="s">
        <v>122</v>
      </c>
      <c r="D46" s="178"/>
      <c r="E46" s="182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7"/>
      <c r="S46" s="186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121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 x14ac:dyDescent="0.2">
      <c r="A47" s="165"/>
      <c r="B47" s="175"/>
      <c r="C47" s="197" t="s">
        <v>162</v>
      </c>
      <c r="D47" s="178"/>
      <c r="E47" s="182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7"/>
      <c r="S47" s="186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121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">
      <c r="A48" s="165">
        <v>10</v>
      </c>
      <c r="B48" s="175" t="s">
        <v>168</v>
      </c>
      <c r="C48" s="196" t="s">
        <v>169</v>
      </c>
      <c r="D48" s="177" t="s">
        <v>126</v>
      </c>
      <c r="E48" s="181">
        <v>4.3248499999999996</v>
      </c>
      <c r="F48" s="186">
        <v>88</v>
      </c>
      <c r="G48" s="186">
        <f>ROUND(E48*F48,2)</f>
        <v>380.59</v>
      </c>
      <c r="H48" s="186">
        <v>0</v>
      </c>
      <c r="I48" s="186">
        <f>ROUND(E48*H48,2)</f>
        <v>0</v>
      </c>
      <c r="J48" s="186">
        <v>88</v>
      </c>
      <c r="K48" s="186">
        <f>ROUND(E48*J48,2)</f>
        <v>380.59</v>
      </c>
      <c r="L48" s="186">
        <v>21</v>
      </c>
      <c r="M48" s="186">
        <f>G48*(1+L48/100)</f>
        <v>460.51389999999998</v>
      </c>
      <c r="N48" s="186">
        <v>0</v>
      </c>
      <c r="O48" s="186">
        <f>ROUND(E48*N48,2)</f>
        <v>0</v>
      </c>
      <c r="P48" s="186">
        <v>0</v>
      </c>
      <c r="Q48" s="186">
        <f>ROUND(E48*P48,2)</f>
        <v>0</v>
      </c>
      <c r="R48" s="187" t="s">
        <v>127</v>
      </c>
      <c r="S48" s="186" t="s">
        <v>118</v>
      </c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119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ht="22.5" outlineLevel="1" x14ac:dyDescent="0.2">
      <c r="A49" s="165"/>
      <c r="B49" s="175"/>
      <c r="C49" s="197" t="s">
        <v>165</v>
      </c>
      <c r="D49" s="178"/>
      <c r="E49" s="182">
        <v>2.7243499999999998</v>
      </c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7"/>
      <c r="S49" s="186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121</v>
      </c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 x14ac:dyDescent="0.2">
      <c r="A50" s="165"/>
      <c r="B50" s="175"/>
      <c r="C50" s="197" t="s">
        <v>166</v>
      </c>
      <c r="D50" s="178"/>
      <c r="E50" s="182">
        <v>0.28799999999999998</v>
      </c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7"/>
      <c r="S50" s="186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121</v>
      </c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ht="22.5" outlineLevel="1" x14ac:dyDescent="0.2">
      <c r="A51" s="165"/>
      <c r="B51" s="175"/>
      <c r="C51" s="197" t="s">
        <v>167</v>
      </c>
      <c r="D51" s="178"/>
      <c r="E51" s="182">
        <v>1.3125</v>
      </c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7"/>
      <c r="S51" s="186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121</v>
      </c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 x14ac:dyDescent="0.2">
      <c r="A52" s="165"/>
      <c r="B52" s="175"/>
      <c r="C52" s="197" t="s">
        <v>145</v>
      </c>
      <c r="D52" s="178"/>
      <c r="E52" s="182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7"/>
      <c r="S52" s="186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121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ht="33.75" outlineLevel="1" x14ac:dyDescent="0.2">
      <c r="A53" s="165"/>
      <c r="B53" s="175"/>
      <c r="C53" s="197" t="s">
        <v>122</v>
      </c>
      <c r="D53" s="178"/>
      <c r="E53" s="182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7"/>
      <c r="S53" s="186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121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 x14ac:dyDescent="0.2">
      <c r="A54" s="165"/>
      <c r="B54" s="175"/>
      <c r="C54" s="197" t="s">
        <v>162</v>
      </c>
      <c r="D54" s="178"/>
      <c r="E54" s="182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7"/>
      <c r="S54" s="186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121</v>
      </c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 x14ac:dyDescent="0.2">
      <c r="A55" s="165">
        <v>11</v>
      </c>
      <c r="B55" s="175" t="s">
        <v>170</v>
      </c>
      <c r="C55" s="196" t="s">
        <v>171</v>
      </c>
      <c r="D55" s="177" t="s">
        <v>126</v>
      </c>
      <c r="E55" s="181">
        <v>8.6496999999999993</v>
      </c>
      <c r="F55" s="186">
        <v>479.2</v>
      </c>
      <c r="G55" s="186">
        <f>ROUND(E55*F55,2)</f>
        <v>4144.9399999999996</v>
      </c>
      <c r="H55" s="186">
        <v>0</v>
      </c>
      <c r="I55" s="186">
        <f>ROUND(E55*H55,2)</f>
        <v>0</v>
      </c>
      <c r="J55" s="186">
        <v>479.2</v>
      </c>
      <c r="K55" s="186">
        <f>ROUND(E55*J55,2)</f>
        <v>4144.9399999999996</v>
      </c>
      <c r="L55" s="186">
        <v>21</v>
      </c>
      <c r="M55" s="186">
        <f>G55*(1+L55/100)</f>
        <v>5015.3773999999994</v>
      </c>
      <c r="N55" s="186">
        <v>1.1199999999999999E-3</v>
      </c>
      <c r="O55" s="186">
        <f>ROUND(E55*N55,2)</f>
        <v>0.01</v>
      </c>
      <c r="P55" s="186">
        <v>1.8</v>
      </c>
      <c r="Q55" s="186">
        <f>ROUND(E55*P55,2)</f>
        <v>15.57</v>
      </c>
      <c r="R55" s="187" t="s">
        <v>172</v>
      </c>
      <c r="S55" s="186" t="s">
        <v>118</v>
      </c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128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ht="22.5" outlineLevel="1" x14ac:dyDescent="0.2">
      <c r="A56" s="165"/>
      <c r="B56" s="175"/>
      <c r="C56" s="197" t="s">
        <v>142</v>
      </c>
      <c r="D56" s="178"/>
      <c r="E56" s="182">
        <v>5.4486999999999997</v>
      </c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7"/>
      <c r="S56" s="186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121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 x14ac:dyDescent="0.2">
      <c r="A57" s="165"/>
      <c r="B57" s="175"/>
      <c r="C57" s="197" t="s">
        <v>143</v>
      </c>
      <c r="D57" s="178"/>
      <c r="E57" s="182">
        <v>0.57599999999999996</v>
      </c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7"/>
      <c r="S57" s="186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121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 x14ac:dyDescent="0.2">
      <c r="A58" s="165"/>
      <c r="B58" s="175"/>
      <c r="C58" s="197" t="s">
        <v>144</v>
      </c>
      <c r="D58" s="178"/>
      <c r="E58" s="182">
        <v>2.625</v>
      </c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7"/>
      <c r="S58" s="186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121</v>
      </c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 x14ac:dyDescent="0.2">
      <c r="A59" s="165"/>
      <c r="B59" s="175"/>
      <c r="C59" s="197" t="s">
        <v>145</v>
      </c>
      <c r="D59" s="178"/>
      <c r="E59" s="182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7"/>
      <c r="S59" s="186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121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ht="33.75" outlineLevel="1" x14ac:dyDescent="0.2">
      <c r="A60" s="165"/>
      <c r="B60" s="175"/>
      <c r="C60" s="197" t="s">
        <v>122</v>
      </c>
      <c r="D60" s="178"/>
      <c r="E60" s="182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7"/>
      <c r="S60" s="186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121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 x14ac:dyDescent="0.2">
      <c r="A61" s="165"/>
      <c r="B61" s="175"/>
      <c r="C61" s="197" t="s">
        <v>162</v>
      </c>
      <c r="D61" s="178"/>
      <c r="E61" s="182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7"/>
      <c r="S61" s="186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121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 x14ac:dyDescent="0.2">
      <c r="A62" s="165">
        <v>12</v>
      </c>
      <c r="B62" s="175" t="s">
        <v>173</v>
      </c>
      <c r="C62" s="196" t="s">
        <v>174</v>
      </c>
      <c r="D62" s="177" t="s">
        <v>116</v>
      </c>
      <c r="E62" s="181">
        <v>7.1749999999999998</v>
      </c>
      <c r="F62" s="186">
        <v>32.22</v>
      </c>
      <c r="G62" s="186">
        <f>ROUND(E62*F62,2)</f>
        <v>231.18</v>
      </c>
      <c r="H62" s="186">
        <v>0</v>
      </c>
      <c r="I62" s="186">
        <f>ROUND(E62*H62,2)</f>
        <v>0</v>
      </c>
      <c r="J62" s="186">
        <v>32.22</v>
      </c>
      <c r="K62" s="186">
        <f>ROUND(E62*J62,2)</f>
        <v>231.18</v>
      </c>
      <c r="L62" s="186">
        <v>21</v>
      </c>
      <c r="M62" s="186">
        <f>G62*(1+L62/100)</f>
        <v>279.7278</v>
      </c>
      <c r="N62" s="186">
        <v>0</v>
      </c>
      <c r="O62" s="186">
        <f>ROUND(E62*N62,2)</f>
        <v>0</v>
      </c>
      <c r="P62" s="186">
        <v>1.4E-2</v>
      </c>
      <c r="Q62" s="186">
        <f>ROUND(E62*P62,2)</f>
        <v>0.1</v>
      </c>
      <c r="R62" s="187" t="s">
        <v>172</v>
      </c>
      <c r="S62" s="186" t="s">
        <v>118</v>
      </c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128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ht="22.5" outlineLevel="1" x14ac:dyDescent="0.2">
      <c r="A63" s="165"/>
      <c r="B63" s="175"/>
      <c r="C63" s="197" t="s">
        <v>175</v>
      </c>
      <c r="D63" s="178"/>
      <c r="E63" s="182">
        <v>7.1749999999999998</v>
      </c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7"/>
      <c r="S63" s="186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121</v>
      </c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ht="22.5" outlineLevel="1" x14ac:dyDescent="0.2">
      <c r="A64" s="165"/>
      <c r="B64" s="175"/>
      <c r="C64" s="197" t="s">
        <v>176</v>
      </c>
      <c r="D64" s="178"/>
      <c r="E64" s="182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7"/>
      <c r="S64" s="186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121</v>
      </c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x14ac:dyDescent="0.2">
      <c r="A65" s="171" t="s">
        <v>112</v>
      </c>
      <c r="B65" s="176" t="s">
        <v>82</v>
      </c>
      <c r="C65" s="198" t="s">
        <v>83</v>
      </c>
      <c r="D65" s="179"/>
      <c r="E65" s="183"/>
      <c r="F65" s="188"/>
      <c r="G65" s="188">
        <f>SUM(G66:G74)</f>
        <v>19864</v>
      </c>
      <c r="H65" s="188"/>
      <c r="I65" s="188">
        <f>SUM(I66:I74)</f>
        <v>3832.25</v>
      </c>
      <c r="J65" s="188"/>
      <c r="K65" s="188">
        <f>SUM(K66:K74)</f>
        <v>16031.75</v>
      </c>
      <c r="L65" s="188"/>
      <c r="M65" s="188">
        <f>SUM(M66:M74)</f>
        <v>24035.440000000002</v>
      </c>
      <c r="N65" s="188"/>
      <c r="O65" s="188">
        <f>SUM(O66:O74)</f>
        <v>0.59</v>
      </c>
      <c r="P65" s="188"/>
      <c r="Q65" s="188">
        <f>SUM(Q66:Q74)</f>
        <v>0</v>
      </c>
      <c r="R65" s="189"/>
      <c r="S65" s="188"/>
      <c r="AE65" t="s">
        <v>113</v>
      </c>
    </row>
    <row r="66" spans="1:60" outlineLevel="1" x14ac:dyDescent="0.2">
      <c r="A66" s="165">
        <v>13</v>
      </c>
      <c r="B66" s="175" t="s">
        <v>177</v>
      </c>
      <c r="C66" s="196" t="s">
        <v>178</v>
      </c>
      <c r="D66" s="177" t="s">
        <v>179</v>
      </c>
      <c r="E66" s="181">
        <v>6</v>
      </c>
      <c r="F66" s="186">
        <v>1144</v>
      </c>
      <c r="G66" s="186">
        <f>ROUND(E66*F66,2)</f>
        <v>6864</v>
      </c>
      <c r="H66" s="186">
        <v>0</v>
      </c>
      <c r="I66" s="186">
        <f>ROUND(E66*H66,2)</f>
        <v>0</v>
      </c>
      <c r="J66" s="186">
        <v>1144</v>
      </c>
      <c r="K66" s="186">
        <f>ROUND(E66*J66,2)</f>
        <v>6864</v>
      </c>
      <c r="L66" s="186">
        <v>21</v>
      </c>
      <c r="M66" s="186">
        <f>G66*(1+L66/100)</f>
        <v>8305.44</v>
      </c>
      <c r="N66" s="186">
        <v>0</v>
      </c>
      <c r="O66" s="186">
        <f>ROUND(E66*N66,2)</f>
        <v>0</v>
      </c>
      <c r="P66" s="186">
        <v>4.6000000000000001E-4</v>
      </c>
      <c r="Q66" s="186">
        <f>ROUND(E66*P66,2)</f>
        <v>0</v>
      </c>
      <c r="R66" s="187" t="s">
        <v>172</v>
      </c>
      <c r="S66" s="186" t="s">
        <v>118</v>
      </c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128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 x14ac:dyDescent="0.2">
      <c r="A67" s="165"/>
      <c r="B67" s="175"/>
      <c r="C67" s="197" t="s">
        <v>180</v>
      </c>
      <c r="D67" s="178"/>
      <c r="E67" s="182">
        <v>6</v>
      </c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7"/>
      <c r="S67" s="186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121</v>
      </c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ht="33.75" outlineLevel="1" x14ac:dyDescent="0.2">
      <c r="A68" s="165"/>
      <c r="B68" s="175"/>
      <c r="C68" s="197" t="s">
        <v>122</v>
      </c>
      <c r="D68" s="178"/>
      <c r="E68" s="182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7"/>
      <c r="S68" s="186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121</v>
      </c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 x14ac:dyDescent="0.2">
      <c r="A69" s="165"/>
      <c r="B69" s="175"/>
      <c r="C69" s="197" t="s">
        <v>181</v>
      </c>
      <c r="D69" s="178"/>
      <c r="E69" s="182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7"/>
      <c r="S69" s="186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121</v>
      </c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 x14ac:dyDescent="0.2">
      <c r="A70" s="165">
        <v>14</v>
      </c>
      <c r="B70" s="175" t="s">
        <v>182</v>
      </c>
      <c r="C70" s="196" t="s">
        <v>183</v>
      </c>
      <c r="D70" s="177" t="s">
        <v>179</v>
      </c>
      <c r="E70" s="181">
        <v>12.5</v>
      </c>
      <c r="F70" s="186">
        <v>1040</v>
      </c>
      <c r="G70" s="186">
        <f>ROUND(E70*F70,2)</f>
        <v>13000</v>
      </c>
      <c r="H70" s="186">
        <v>306.58</v>
      </c>
      <c r="I70" s="186">
        <f>ROUND(E70*H70,2)</f>
        <v>3832.25</v>
      </c>
      <c r="J70" s="186">
        <v>733.42</v>
      </c>
      <c r="K70" s="186">
        <f>ROUND(E70*J70,2)</f>
        <v>9167.75</v>
      </c>
      <c r="L70" s="186">
        <v>21</v>
      </c>
      <c r="M70" s="186">
        <f>G70*(1+L70/100)</f>
        <v>15730</v>
      </c>
      <c r="N70" s="186">
        <v>4.7489999999999997E-2</v>
      </c>
      <c r="O70" s="186">
        <f>ROUND(E70*N70,2)</f>
        <v>0.59</v>
      </c>
      <c r="P70" s="186">
        <v>0</v>
      </c>
      <c r="Q70" s="186">
        <f>ROUND(E70*P70,2)</f>
        <v>0</v>
      </c>
      <c r="R70" s="187" t="s">
        <v>172</v>
      </c>
      <c r="S70" s="186" t="s">
        <v>118</v>
      </c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119</v>
      </c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ht="22.5" outlineLevel="1" x14ac:dyDescent="0.2">
      <c r="A71" s="165"/>
      <c r="B71" s="175"/>
      <c r="C71" s="197" t="s">
        <v>184</v>
      </c>
      <c r="D71" s="178"/>
      <c r="E71" s="182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7"/>
      <c r="S71" s="186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121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 x14ac:dyDescent="0.2">
      <c r="A72" s="165"/>
      <c r="B72" s="175"/>
      <c r="C72" s="197" t="s">
        <v>185</v>
      </c>
      <c r="D72" s="178"/>
      <c r="E72" s="182">
        <v>12.5</v>
      </c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7"/>
      <c r="S72" s="186"/>
      <c r="T72" s="164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121</v>
      </c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ht="33.75" outlineLevel="1" x14ac:dyDescent="0.2">
      <c r="A73" s="165"/>
      <c r="B73" s="175"/>
      <c r="C73" s="197" t="s">
        <v>122</v>
      </c>
      <c r="D73" s="178"/>
      <c r="E73" s="182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7"/>
      <c r="S73" s="186"/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121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 x14ac:dyDescent="0.2">
      <c r="A74" s="165"/>
      <c r="B74" s="175"/>
      <c r="C74" s="197" t="s">
        <v>162</v>
      </c>
      <c r="D74" s="178"/>
      <c r="E74" s="182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7"/>
      <c r="S74" s="186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 t="s">
        <v>121</v>
      </c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x14ac:dyDescent="0.2">
      <c r="A75" s="171" t="s">
        <v>112</v>
      </c>
      <c r="B75" s="176" t="s">
        <v>84</v>
      </c>
      <c r="C75" s="198" t="s">
        <v>85</v>
      </c>
      <c r="D75" s="179"/>
      <c r="E75" s="183"/>
      <c r="F75" s="188"/>
      <c r="G75" s="188">
        <f>SUM(G76:G76)</f>
        <v>3943.5</v>
      </c>
      <c r="H75" s="188"/>
      <c r="I75" s="188">
        <f>SUM(I76:I76)</f>
        <v>0</v>
      </c>
      <c r="J75" s="188"/>
      <c r="K75" s="188">
        <f>SUM(K76:K76)</f>
        <v>3943.5</v>
      </c>
      <c r="L75" s="188"/>
      <c r="M75" s="188">
        <f>SUM(M76:M76)</f>
        <v>4771.6350000000002</v>
      </c>
      <c r="N75" s="188"/>
      <c r="O75" s="188">
        <f>SUM(O76:O76)</f>
        <v>0</v>
      </c>
      <c r="P75" s="188"/>
      <c r="Q75" s="188">
        <f>SUM(Q76:Q76)</f>
        <v>0</v>
      </c>
      <c r="R75" s="189"/>
      <c r="S75" s="188"/>
      <c r="AE75" t="s">
        <v>113</v>
      </c>
    </row>
    <row r="76" spans="1:60" ht="22.5" outlineLevel="1" x14ac:dyDescent="0.2">
      <c r="A76" s="165">
        <v>15</v>
      </c>
      <c r="B76" s="175" t="s">
        <v>186</v>
      </c>
      <c r="C76" s="196" t="s">
        <v>187</v>
      </c>
      <c r="D76" s="177" t="s">
        <v>188</v>
      </c>
      <c r="E76" s="181">
        <v>18.78304</v>
      </c>
      <c r="F76" s="186">
        <v>209.95</v>
      </c>
      <c r="G76" s="186">
        <f>ROUND(E76*F76,2)</f>
        <v>3943.5</v>
      </c>
      <c r="H76" s="186">
        <v>0</v>
      </c>
      <c r="I76" s="186">
        <f>ROUND(E76*H76,2)</f>
        <v>0</v>
      </c>
      <c r="J76" s="186">
        <v>209.95</v>
      </c>
      <c r="K76" s="186">
        <f>ROUND(E76*J76,2)</f>
        <v>3943.5</v>
      </c>
      <c r="L76" s="186">
        <v>21</v>
      </c>
      <c r="M76" s="186">
        <f>G76*(1+L76/100)</f>
        <v>4771.6350000000002</v>
      </c>
      <c r="N76" s="186">
        <v>0</v>
      </c>
      <c r="O76" s="186">
        <f>ROUND(E76*N76,2)</f>
        <v>0</v>
      </c>
      <c r="P76" s="186">
        <v>0</v>
      </c>
      <c r="Q76" s="186">
        <f>ROUND(E76*P76,2)</f>
        <v>0</v>
      </c>
      <c r="R76" s="187" t="s">
        <v>189</v>
      </c>
      <c r="S76" s="186" t="s">
        <v>118</v>
      </c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190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x14ac:dyDescent="0.2">
      <c r="A77" s="171" t="s">
        <v>112</v>
      </c>
      <c r="B77" s="176" t="s">
        <v>86</v>
      </c>
      <c r="C77" s="198" t="s">
        <v>87</v>
      </c>
      <c r="D77" s="179"/>
      <c r="E77" s="183"/>
      <c r="F77" s="188"/>
      <c r="G77" s="188">
        <f>SUM(G78:G82)</f>
        <v>12177.67</v>
      </c>
      <c r="H77" s="188"/>
      <c r="I77" s="188">
        <f>SUM(I78:I82)</f>
        <v>0</v>
      </c>
      <c r="J77" s="188"/>
      <c r="K77" s="188">
        <f>SUM(K78:K82)</f>
        <v>12177.67</v>
      </c>
      <c r="L77" s="188"/>
      <c r="M77" s="188">
        <f>SUM(M78:M82)</f>
        <v>14734.9807</v>
      </c>
      <c r="N77" s="188"/>
      <c r="O77" s="188">
        <f>SUM(O78:O82)</f>
        <v>0</v>
      </c>
      <c r="P77" s="188"/>
      <c r="Q77" s="188">
        <f>SUM(Q78:Q82)</f>
        <v>0</v>
      </c>
      <c r="R77" s="189"/>
      <c r="S77" s="188"/>
      <c r="AE77" t="s">
        <v>113</v>
      </c>
    </row>
    <row r="78" spans="1:60" ht="22.5" outlineLevel="1" x14ac:dyDescent="0.2">
      <c r="A78" s="165">
        <v>16</v>
      </c>
      <c r="B78" s="175" t="s">
        <v>191</v>
      </c>
      <c r="C78" s="196" t="s">
        <v>192</v>
      </c>
      <c r="D78" s="177" t="s">
        <v>188</v>
      </c>
      <c r="E78" s="181">
        <v>15.67267</v>
      </c>
      <c r="F78" s="186">
        <v>180</v>
      </c>
      <c r="G78" s="186">
        <f>ROUND(E78*F78,2)</f>
        <v>2821.08</v>
      </c>
      <c r="H78" s="186">
        <v>0</v>
      </c>
      <c r="I78" s="186">
        <f>ROUND(E78*H78,2)</f>
        <v>0</v>
      </c>
      <c r="J78" s="186">
        <v>180</v>
      </c>
      <c r="K78" s="186">
        <f>ROUND(E78*J78,2)</f>
        <v>2821.08</v>
      </c>
      <c r="L78" s="186">
        <v>21</v>
      </c>
      <c r="M78" s="186">
        <f>G78*(1+L78/100)</f>
        <v>3413.5067999999997</v>
      </c>
      <c r="N78" s="186">
        <v>0</v>
      </c>
      <c r="O78" s="186">
        <f>ROUND(E78*N78,2)</f>
        <v>0</v>
      </c>
      <c r="P78" s="186">
        <v>0</v>
      </c>
      <c r="Q78" s="186">
        <f>ROUND(E78*P78,2)</f>
        <v>0</v>
      </c>
      <c r="R78" s="187" t="s">
        <v>172</v>
      </c>
      <c r="S78" s="186" t="s">
        <v>118</v>
      </c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193</v>
      </c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ht="22.5" outlineLevel="1" x14ac:dyDescent="0.2">
      <c r="A79" s="165">
        <v>17</v>
      </c>
      <c r="B79" s="175" t="s">
        <v>194</v>
      </c>
      <c r="C79" s="196" t="s">
        <v>195</v>
      </c>
      <c r="D79" s="177" t="s">
        <v>188</v>
      </c>
      <c r="E79" s="181">
        <v>282.10806000000002</v>
      </c>
      <c r="F79" s="186">
        <v>12</v>
      </c>
      <c r="G79" s="186">
        <f>ROUND(E79*F79,2)</f>
        <v>3385.3</v>
      </c>
      <c r="H79" s="186">
        <v>0</v>
      </c>
      <c r="I79" s="186">
        <f>ROUND(E79*H79,2)</f>
        <v>0</v>
      </c>
      <c r="J79" s="186">
        <v>12</v>
      </c>
      <c r="K79" s="186">
        <f>ROUND(E79*J79,2)</f>
        <v>3385.3</v>
      </c>
      <c r="L79" s="186">
        <v>21</v>
      </c>
      <c r="M79" s="186">
        <f>G79*(1+L79/100)</f>
        <v>4096.2129999999997</v>
      </c>
      <c r="N79" s="186">
        <v>0</v>
      </c>
      <c r="O79" s="186">
        <f>ROUND(E79*N79,2)</f>
        <v>0</v>
      </c>
      <c r="P79" s="186">
        <v>0</v>
      </c>
      <c r="Q79" s="186">
        <f>ROUND(E79*P79,2)</f>
        <v>0</v>
      </c>
      <c r="R79" s="187" t="s">
        <v>172</v>
      </c>
      <c r="S79" s="186" t="s">
        <v>118</v>
      </c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193</v>
      </c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ht="22.5" outlineLevel="1" x14ac:dyDescent="0.2">
      <c r="A80" s="165">
        <v>18</v>
      </c>
      <c r="B80" s="175" t="s">
        <v>196</v>
      </c>
      <c r="C80" s="196" t="s">
        <v>197</v>
      </c>
      <c r="D80" s="177" t="s">
        <v>188</v>
      </c>
      <c r="E80" s="181">
        <v>15.67267</v>
      </c>
      <c r="F80" s="186">
        <v>145</v>
      </c>
      <c r="G80" s="186">
        <f>ROUND(E80*F80,2)</f>
        <v>2272.54</v>
      </c>
      <c r="H80" s="186">
        <v>0</v>
      </c>
      <c r="I80" s="186">
        <f>ROUND(E80*H80,2)</f>
        <v>0</v>
      </c>
      <c r="J80" s="186">
        <v>145</v>
      </c>
      <c r="K80" s="186">
        <f>ROUND(E80*J80,2)</f>
        <v>2272.54</v>
      </c>
      <c r="L80" s="186">
        <v>21</v>
      </c>
      <c r="M80" s="186">
        <f>G80*(1+L80/100)</f>
        <v>2749.7734</v>
      </c>
      <c r="N80" s="186">
        <v>0</v>
      </c>
      <c r="O80" s="186">
        <f>ROUND(E80*N80,2)</f>
        <v>0</v>
      </c>
      <c r="P80" s="186">
        <v>0</v>
      </c>
      <c r="Q80" s="186">
        <f>ROUND(E80*P80,2)</f>
        <v>0</v>
      </c>
      <c r="R80" s="187" t="s">
        <v>172</v>
      </c>
      <c r="S80" s="186" t="s">
        <v>118</v>
      </c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 t="s">
        <v>193</v>
      </c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ht="22.5" outlineLevel="1" x14ac:dyDescent="0.2">
      <c r="A81" s="165">
        <v>19</v>
      </c>
      <c r="B81" s="175" t="s">
        <v>198</v>
      </c>
      <c r="C81" s="196" t="s">
        <v>199</v>
      </c>
      <c r="D81" s="177" t="s">
        <v>188</v>
      </c>
      <c r="E81" s="181">
        <v>31.34534</v>
      </c>
      <c r="F81" s="186">
        <v>18</v>
      </c>
      <c r="G81" s="186">
        <f>ROUND(E81*F81,2)</f>
        <v>564.22</v>
      </c>
      <c r="H81" s="186">
        <v>0</v>
      </c>
      <c r="I81" s="186">
        <f>ROUND(E81*H81,2)</f>
        <v>0</v>
      </c>
      <c r="J81" s="186">
        <v>18</v>
      </c>
      <c r="K81" s="186">
        <f>ROUND(E81*J81,2)</f>
        <v>564.22</v>
      </c>
      <c r="L81" s="186">
        <v>21</v>
      </c>
      <c r="M81" s="186">
        <f>G81*(1+L81/100)</f>
        <v>682.70619999999997</v>
      </c>
      <c r="N81" s="186">
        <v>0</v>
      </c>
      <c r="O81" s="186">
        <f>ROUND(E81*N81,2)</f>
        <v>0</v>
      </c>
      <c r="P81" s="186">
        <v>0</v>
      </c>
      <c r="Q81" s="186">
        <f>ROUND(E81*P81,2)</f>
        <v>0</v>
      </c>
      <c r="R81" s="187" t="s">
        <v>172</v>
      </c>
      <c r="S81" s="186" t="s">
        <v>118</v>
      </c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 t="s">
        <v>193</v>
      </c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ht="22.5" outlineLevel="1" x14ac:dyDescent="0.2">
      <c r="A82" s="165">
        <v>20</v>
      </c>
      <c r="B82" s="175" t="s">
        <v>200</v>
      </c>
      <c r="C82" s="196" t="s">
        <v>201</v>
      </c>
      <c r="D82" s="177" t="s">
        <v>188</v>
      </c>
      <c r="E82" s="181">
        <v>15.67267</v>
      </c>
      <c r="F82" s="186">
        <v>200</v>
      </c>
      <c r="G82" s="186">
        <f>ROUND(E82*F82,2)</f>
        <v>3134.53</v>
      </c>
      <c r="H82" s="186">
        <v>0</v>
      </c>
      <c r="I82" s="186">
        <f>ROUND(E82*H82,2)</f>
        <v>0</v>
      </c>
      <c r="J82" s="186">
        <v>200</v>
      </c>
      <c r="K82" s="186">
        <f>ROUND(E82*J82,2)</f>
        <v>3134.53</v>
      </c>
      <c r="L82" s="186">
        <v>21</v>
      </c>
      <c r="M82" s="186">
        <f>G82*(1+L82/100)</f>
        <v>3792.7813000000001</v>
      </c>
      <c r="N82" s="186">
        <v>0</v>
      </c>
      <c r="O82" s="186">
        <f>ROUND(E82*N82,2)</f>
        <v>0</v>
      </c>
      <c r="P82" s="186">
        <v>0</v>
      </c>
      <c r="Q82" s="186">
        <f>ROUND(E82*P82,2)</f>
        <v>0</v>
      </c>
      <c r="R82" s="187" t="s">
        <v>172</v>
      </c>
      <c r="S82" s="186" t="s">
        <v>118</v>
      </c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 t="s">
        <v>193</v>
      </c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x14ac:dyDescent="0.2">
      <c r="A83" s="171" t="s">
        <v>112</v>
      </c>
      <c r="B83" s="176" t="s">
        <v>89</v>
      </c>
      <c r="C83" s="198" t="s">
        <v>30</v>
      </c>
      <c r="D83" s="179"/>
      <c r="E83" s="183"/>
      <c r="F83" s="188"/>
      <c r="G83" s="188">
        <f>SUM(G84:G85)</f>
        <v>6717.31</v>
      </c>
      <c r="H83" s="188"/>
      <c r="I83" s="188">
        <f>SUM(I84:I85)</f>
        <v>0</v>
      </c>
      <c r="J83" s="188"/>
      <c r="K83" s="188">
        <f>SUM(K84:K85)</f>
        <v>6717.31</v>
      </c>
      <c r="L83" s="188"/>
      <c r="M83" s="188">
        <f>SUM(M84:M85)</f>
        <v>8127.9450999999999</v>
      </c>
      <c r="N83" s="188"/>
      <c r="O83" s="188">
        <f>SUM(O84:O85)</f>
        <v>0</v>
      </c>
      <c r="P83" s="188"/>
      <c r="Q83" s="188">
        <f>SUM(Q84:Q85)</f>
        <v>0</v>
      </c>
      <c r="R83" s="189"/>
      <c r="S83" s="188"/>
      <c r="AE83" t="s">
        <v>113</v>
      </c>
    </row>
    <row r="84" spans="1:60" outlineLevel="1" x14ac:dyDescent="0.2">
      <c r="A84" s="165">
        <v>21</v>
      </c>
      <c r="B84" s="175" t="s">
        <v>202</v>
      </c>
      <c r="C84" s="196" t="s">
        <v>203</v>
      </c>
      <c r="D84" s="177" t="s">
        <v>204</v>
      </c>
      <c r="E84" s="181">
        <v>1</v>
      </c>
      <c r="F84" s="186">
        <v>6717.31</v>
      </c>
      <c r="G84" s="186">
        <f>ROUND(E84*F84,2)</f>
        <v>6717.31</v>
      </c>
      <c r="H84" s="186">
        <v>0</v>
      </c>
      <c r="I84" s="186">
        <f>ROUND(E84*H84,2)</f>
        <v>0</v>
      </c>
      <c r="J84" s="186">
        <v>6717.31</v>
      </c>
      <c r="K84" s="186">
        <f>ROUND(E84*J84,2)</f>
        <v>6717.31</v>
      </c>
      <c r="L84" s="186">
        <v>21</v>
      </c>
      <c r="M84" s="186">
        <f>G84*(1+L84/100)</f>
        <v>8127.9450999999999</v>
      </c>
      <c r="N84" s="186">
        <v>0</v>
      </c>
      <c r="O84" s="186">
        <f>ROUND(E84*N84,2)</f>
        <v>0</v>
      </c>
      <c r="P84" s="186">
        <v>0</v>
      </c>
      <c r="Q84" s="186">
        <f>ROUND(E84*P84,2)</f>
        <v>0</v>
      </c>
      <c r="R84" s="187"/>
      <c r="S84" s="186" t="s">
        <v>118</v>
      </c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 t="s">
        <v>205</v>
      </c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ht="22.5" outlineLevel="1" x14ac:dyDescent="0.2">
      <c r="A85" s="190"/>
      <c r="B85" s="191"/>
      <c r="C85" s="199" t="s">
        <v>206</v>
      </c>
      <c r="D85" s="192"/>
      <c r="E85" s="193">
        <v>1</v>
      </c>
      <c r="F85" s="194"/>
      <c r="G85" s="194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5"/>
      <c r="S85" s="19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 t="s">
        <v>121</v>
      </c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x14ac:dyDescent="0.2">
      <c r="A86" s="6"/>
      <c r="B86" s="7" t="s">
        <v>207</v>
      </c>
      <c r="C86" s="200" t="s">
        <v>207</v>
      </c>
      <c r="D86" s="9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AC86">
        <v>15</v>
      </c>
      <c r="AD86">
        <v>21</v>
      </c>
    </row>
    <row r="87" spans="1:60" x14ac:dyDescent="0.2">
      <c r="C87" s="201"/>
      <c r="D87" s="159"/>
      <c r="AE87" t="s">
        <v>208</v>
      </c>
    </row>
    <row r="88" spans="1:60" x14ac:dyDescent="0.2">
      <c r="D88" s="159"/>
    </row>
    <row r="89" spans="1:60" x14ac:dyDescent="0.2">
      <c r="D89" s="159"/>
    </row>
    <row r="90" spans="1:60" x14ac:dyDescent="0.2">
      <c r="D90" s="159"/>
    </row>
    <row r="91" spans="1:60" x14ac:dyDescent="0.2">
      <c r="D91" s="159"/>
    </row>
    <row r="92" spans="1:60" x14ac:dyDescent="0.2">
      <c r="D92" s="159"/>
    </row>
    <row r="93" spans="1:60" x14ac:dyDescent="0.2">
      <c r="D93" s="159"/>
    </row>
    <row r="94" spans="1:60" x14ac:dyDescent="0.2">
      <c r="D94" s="159"/>
    </row>
    <row r="95" spans="1:60" x14ac:dyDescent="0.2">
      <c r="D95" s="159"/>
    </row>
    <row r="96" spans="1:60" x14ac:dyDescent="0.2">
      <c r="D96" s="159"/>
    </row>
    <row r="97" spans="4:4" x14ac:dyDescent="0.2">
      <c r="D97" s="159"/>
    </row>
    <row r="98" spans="4:4" x14ac:dyDescent="0.2">
      <c r="D98" s="159"/>
    </row>
    <row r="99" spans="4:4" x14ac:dyDescent="0.2">
      <c r="D99" s="159"/>
    </row>
    <row r="100" spans="4:4" x14ac:dyDescent="0.2">
      <c r="D100" s="159"/>
    </row>
    <row r="101" spans="4:4" x14ac:dyDescent="0.2">
      <c r="D101" s="159"/>
    </row>
    <row r="102" spans="4:4" x14ac:dyDescent="0.2">
      <c r="D102" s="159"/>
    </row>
    <row r="103" spans="4:4" x14ac:dyDescent="0.2">
      <c r="D103" s="159"/>
    </row>
    <row r="104" spans="4:4" x14ac:dyDescent="0.2">
      <c r="D104" s="159"/>
    </row>
    <row r="105" spans="4:4" x14ac:dyDescent="0.2">
      <c r="D105" s="159"/>
    </row>
    <row r="106" spans="4:4" x14ac:dyDescent="0.2">
      <c r="D106" s="159"/>
    </row>
    <row r="107" spans="4:4" x14ac:dyDescent="0.2">
      <c r="D107" s="159"/>
    </row>
    <row r="108" spans="4:4" x14ac:dyDescent="0.2">
      <c r="D108" s="159"/>
    </row>
    <row r="109" spans="4:4" x14ac:dyDescent="0.2">
      <c r="D109" s="159"/>
    </row>
    <row r="110" spans="4:4" x14ac:dyDescent="0.2">
      <c r="D110" s="159"/>
    </row>
    <row r="111" spans="4:4" x14ac:dyDescent="0.2">
      <c r="D111" s="159"/>
    </row>
    <row r="112" spans="4:4" x14ac:dyDescent="0.2">
      <c r="D112" s="159"/>
    </row>
    <row r="113" spans="4:4" x14ac:dyDescent="0.2">
      <c r="D113" s="159"/>
    </row>
    <row r="114" spans="4:4" x14ac:dyDescent="0.2">
      <c r="D114" s="159"/>
    </row>
    <row r="115" spans="4:4" x14ac:dyDescent="0.2">
      <c r="D115" s="159"/>
    </row>
    <row r="116" spans="4:4" x14ac:dyDescent="0.2">
      <c r="D116" s="159"/>
    </row>
    <row r="117" spans="4:4" x14ac:dyDescent="0.2">
      <c r="D117" s="159"/>
    </row>
    <row r="118" spans="4:4" x14ac:dyDescent="0.2">
      <c r="D118" s="159"/>
    </row>
    <row r="119" spans="4:4" x14ac:dyDescent="0.2">
      <c r="D119" s="159"/>
    </row>
    <row r="120" spans="4:4" x14ac:dyDescent="0.2">
      <c r="D120" s="159"/>
    </row>
    <row r="121" spans="4:4" x14ac:dyDescent="0.2">
      <c r="D121" s="159"/>
    </row>
    <row r="122" spans="4:4" x14ac:dyDescent="0.2">
      <c r="D122" s="159"/>
    </row>
    <row r="123" spans="4:4" x14ac:dyDescent="0.2">
      <c r="D123" s="159"/>
    </row>
    <row r="124" spans="4:4" x14ac:dyDescent="0.2">
      <c r="D124" s="159"/>
    </row>
    <row r="125" spans="4:4" x14ac:dyDescent="0.2">
      <c r="D125" s="159"/>
    </row>
    <row r="126" spans="4:4" x14ac:dyDescent="0.2">
      <c r="D126" s="159"/>
    </row>
    <row r="127" spans="4:4" x14ac:dyDescent="0.2">
      <c r="D127" s="159"/>
    </row>
    <row r="128" spans="4:4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sheetProtection password="B85D" sheet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2014-11-04T10:31:23Z</dcterms:modified>
</cp:coreProperties>
</file>